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showInkAnnotation="0" codeName="ThisWorkbook"/>
  <mc:AlternateContent xmlns:mc="http://schemas.openxmlformats.org/markup-compatibility/2006">
    <mc:Choice Requires="x15">
      <x15ac:absPath xmlns:x15ac="http://schemas.microsoft.com/office/spreadsheetml/2010/11/ac" url="https://iowa1-my.sharepoint.com/personal/carol_wells_iowafinance_com/Documents/Documents/Carol's stuff/HOME/Website/2024 Websit update/"/>
    </mc:Choice>
  </mc:AlternateContent>
  <xr:revisionPtr revIDLastSave="0" documentId="8_{18B1D1D4-2C31-428E-A00A-F3CFFFFD5FCB}" xr6:coauthVersionLast="47" xr6:coauthVersionMax="47" xr10:uidLastSave="{00000000-0000-0000-0000-000000000000}"/>
  <bookViews>
    <workbookView xWindow="-120" yWindow="-120" windowWidth="29040" windowHeight="15720" tabRatio="603" xr2:uid="{00000000-000D-0000-FFFF-FFFF00000000}"/>
  </bookViews>
  <sheets>
    <sheet name="Application Form" sheetId="2" r:id="rId1"/>
    <sheet name="HUD Value Limits - 2024" sheetId="12" r:id="rId2"/>
    <sheet name="HOME Income Limits - 2025" sheetId="11" r:id="rId3"/>
  </sheets>
  <definedNames>
    <definedName name="OLE_LINK8" localSheetId="0">'Application Form'!#REF!</definedName>
    <definedName name="_xlnm.Print_Area" localSheetId="0">'Application Form'!$A$1:$I$158</definedName>
    <definedName name="Z_3EE66380_6819_44F0_9CC6_9566E7831F1C_.wvu.PrintArea" localSheetId="0" hidden="1">'Application Form'!$C$2:$L$45</definedName>
    <definedName name="Z_4E2337A3_C3BF_4A41_88F0_4E53824E47A4_.wvu.PrintArea" localSheetId="0" hidden="1">'Application Form'!$C$2:$L$45</definedName>
    <definedName name="Z_6914E8F2_3EC8_4539_A096_D0AD920FCCDC_.wvu.PrintArea" localSheetId="0" hidden="1">'Application Form'!$C$2:$L$45</definedName>
    <definedName name="Z_D09A0F60_3C52_449C_9B88_0F836584DA7B_.wvu.PrintArea" localSheetId="0" hidden="1">'Application Form'!$C$2:$L$45</definedName>
  </definedNames>
  <calcPr calcId="191028"/>
  <customWorkbookViews>
    <customWorkbookView name="Anne Gass - Personal View" guid="{4E2337A3-C3BF-4A41-88F0-4E53824E47A4}" mergeInterval="0" personalView="1" maximized="1" xWindow="1" yWindow="1" windowWidth="981" windowHeight="533" tabRatio="603" activeSheetId="1"/>
    <customWorkbookView name="Instructions: - Personal View" guid="{3EE66380-6819-44F0-9CC6-9566E7831F1C}" mergeInterval="0" personalView="1" maximized="1" xWindow="1" yWindow="1" windowWidth="1276" windowHeight="799" tabRatio="603" activeSheetId="1"/>
    <customWorkbookView name="Preferred User - Personal View" guid="{D09A0F60-3C52-449C-9B88-0F836584DA7B}" mergeInterval="0" personalView="1" xWindow="30" yWindow="36" windowWidth="744" windowHeight="364" tabRatio="603" activeSheetId="4"/>
    <customWorkbookView name="Erica Harbatkin - Personal View" guid="{6914E8F2-3EC8-4539-A096-D0AD920FCCDC}" mergeInterval="0" personalView="1" maximized="1" xWindow="1" yWindow="1" windowWidth="1280" windowHeight="799" tabRatio="603" activeSheetId="5"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2" i="2" l="1"/>
  <c r="G142" i="2"/>
  <c r="G146" i="2"/>
  <c r="F144" i="2"/>
  <c r="I141" i="2" s="1"/>
  <c r="F13" i="2"/>
  <c r="E118" i="2"/>
  <c r="E117" i="2"/>
  <c r="E116" i="2"/>
  <c r="E115" i="2"/>
  <c r="H36" i="2"/>
  <c r="H35" i="2"/>
  <c r="H34" i="2"/>
  <c r="H33" i="2"/>
  <c r="H39" i="2" s="1"/>
  <c r="H94" i="2"/>
  <c r="E114" i="2" s="1"/>
  <c r="G94" i="2"/>
  <c r="H48" i="2"/>
  <c r="H56" i="2" s="1"/>
  <c r="E27" i="2"/>
  <c r="E25" i="2"/>
  <c r="E24" i="2"/>
  <c r="E23" i="2"/>
  <c r="G39" i="2"/>
  <c r="D66" i="2" s="1"/>
  <c r="E66" i="2" s="1"/>
  <c r="D26" i="2"/>
  <c r="D28" i="2" s="1"/>
  <c r="E28" i="2" s="1"/>
  <c r="F39" i="2"/>
  <c r="H38" i="2"/>
  <c r="D21" i="2"/>
  <c r="H37" i="2"/>
  <c r="E20" i="2"/>
  <c r="E19" i="2"/>
  <c r="E21" i="2" s="1"/>
  <c r="E18" i="2"/>
  <c r="H57" i="2"/>
  <c r="H61" i="2"/>
  <c r="E67" i="2" s="1"/>
  <c r="E26" i="2"/>
  <c r="C126" i="2"/>
  <c r="E128" i="2"/>
  <c r="E127" i="2" l="1"/>
  <c r="F148" i="2" s="1"/>
  <c r="E29" i="2"/>
  <c r="D67" i="2"/>
  <c r="D29" i="2"/>
  <c r="D125" i="2" s="1"/>
  <c r="E107" i="2"/>
  <c r="E112" i="2" s="1"/>
  <c r="D65" i="2"/>
  <c r="E121" i="2"/>
  <c r="E120" i="2"/>
  <c r="D68" i="2" l="1"/>
  <c r="E65" i="2"/>
  <c r="E68" i="2" s="1"/>
  <c r="D73" i="2" s="1"/>
  <c r="E73"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Jerry Floyd</author>
    <author>Instructions:</author>
    <author>Floyd, Jerry [IFA]</author>
    <author>Jennifer Vertrees</author>
  </authors>
  <commentList>
    <comment ref="F13" authorId="0" shapeId="0" xr:uid="{00000000-0006-0000-0000-000001000000}">
      <text>
        <r>
          <rPr>
            <sz val="9"/>
            <color indexed="81"/>
            <rFont val="Tahoma"/>
            <family val="2"/>
          </rPr>
          <t xml:space="preserve">In programs involving down-payment and closing cost assistance only, the maximum amount of HOME assistance is $35,000.
In programs involving rehabilitation assistance, the maximum amount of HOME assistance is $37,500.  
</t>
        </r>
      </text>
    </comment>
    <comment ref="C31" authorId="1" shapeId="0" xr:uid="{00000000-0006-0000-0000-000002000000}">
      <text>
        <r>
          <rPr>
            <sz val="9"/>
            <color indexed="81"/>
            <rFont val="Tahoma"/>
            <family val="2"/>
          </rPr>
          <t xml:space="preserve">Verifying an applicant's assets is important for two purposes: 1) to determine current income earned from them, for purposes of income certification, and 2) to determine if the applicant has enough cash or other liquid assets to fund the down payment and closing costs. </t>
        </r>
        <r>
          <rPr>
            <sz val="8"/>
            <color indexed="81"/>
            <rFont val="Tahoma"/>
            <family val="2"/>
          </rPr>
          <t xml:space="preserve">
</t>
        </r>
      </text>
    </comment>
    <comment ref="E32" authorId="0" shapeId="0" xr:uid="{00000000-0006-0000-0000-000003000000}">
      <text>
        <r>
          <rPr>
            <sz val="9"/>
            <color indexed="81"/>
            <rFont val="Tahoma"/>
            <family val="2"/>
          </rPr>
          <t>For privacy purposes - do not enter full account numbers</t>
        </r>
      </text>
    </comment>
    <comment ref="F42" authorId="0" shapeId="0" xr:uid="{00000000-0006-0000-0000-000004000000}">
      <text>
        <r>
          <rPr>
            <sz val="9"/>
            <color indexed="81"/>
            <rFont val="Tahoma"/>
            <family val="2"/>
          </rPr>
          <t>For privacy purposes - do not enter full account numbers</t>
        </r>
      </text>
    </comment>
    <comment ref="H58" authorId="1" shapeId="0" xr:uid="{00000000-0006-0000-0000-000005000000}">
      <text>
        <r>
          <rPr>
            <sz val="9"/>
            <color indexed="81"/>
            <rFont val="Tahoma"/>
            <family val="2"/>
          </rPr>
          <t>This is the current standard for "imputing" income from assets that are not generating current income.</t>
        </r>
      </text>
    </comment>
    <comment ref="C61" authorId="1" shapeId="0" xr:uid="{00000000-0006-0000-0000-000006000000}">
      <text>
        <r>
          <rPr>
            <sz val="9"/>
            <color indexed="81"/>
            <rFont val="Tahoma"/>
            <family val="2"/>
          </rPr>
          <t>"Imputing" income is required under the "Part 5" method assumed here.
This rule only applies if the total cash value of all assets is more than $5,000.</t>
        </r>
      </text>
    </comment>
    <comment ref="E72" authorId="1" shapeId="0" xr:uid="{00000000-0006-0000-0000-000007000000}">
      <text>
        <r>
          <rPr>
            <sz val="9"/>
            <color indexed="81"/>
            <rFont val="Tahoma"/>
            <family val="2"/>
          </rPr>
          <t>Reference effective HOME Program Income Limits.
Worksheet Tab "HOME Income Limits - 2025" below.</t>
        </r>
      </text>
    </comment>
    <comment ref="D73" authorId="1" shapeId="0" xr:uid="{00000000-0006-0000-0000-000008000000}">
      <text>
        <r>
          <rPr>
            <sz val="9"/>
            <color indexed="81"/>
            <rFont val="Tahoma"/>
            <family val="2"/>
          </rPr>
          <t>Must be at or below 80% AMI at the time of closing to qualify.</t>
        </r>
      </text>
    </comment>
    <comment ref="D77" authorId="2" shapeId="0" xr:uid="{00000000-0006-0000-0000-000009000000}">
      <text>
        <r>
          <rPr>
            <sz val="9"/>
            <color indexed="81"/>
            <rFont val="Tahoma"/>
            <family val="2"/>
          </rPr>
          <t>Enter limit for area from "HUD Value Limits" Tab below.
Purchase price or after-rehab value may not exceed this amount.</t>
        </r>
      </text>
    </comment>
    <comment ref="E83" authorId="0" shapeId="0" xr:uid="{00000000-0006-0000-0000-00000A000000}">
      <text>
        <r>
          <rPr>
            <sz val="9"/>
            <color indexed="81"/>
            <rFont val="Tahoma"/>
            <family val="2"/>
          </rPr>
          <t>For privacy purposes - do not enter full account numbers</t>
        </r>
      </text>
    </comment>
    <comment ref="E102" authorId="0" shapeId="0" xr:uid="{00000000-0006-0000-0000-00000B000000}">
      <text>
        <r>
          <rPr>
            <sz val="9"/>
            <color indexed="81"/>
            <rFont val="Tahoma"/>
            <family val="2"/>
          </rPr>
          <t xml:space="preserve">Not to exceed the IFA Maximum Interest Rate.
</t>
        </r>
      </text>
    </comment>
    <comment ref="E103" authorId="0" shapeId="0" xr:uid="{00000000-0006-0000-0000-00000C000000}">
      <text>
        <r>
          <rPr>
            <sz val="9"/>
            <color indexed="81"/>
            <rFont val="Tahoma"/>
            <family val="2"/>
          </rPr>
          <t xml:space="preserve">Minimum 180 months (15 yrs)
Maximum 396 months (33 yrs)
</t>
        </r>
      </text>
    </comment>
    <comment ref="E109" authorId="0" shapeId="0" xr:uid="{00000000-0006-0000-0000-00000D000000}">
      <text>
        <r>
          <rPr>
            <sz val="9"/>
            <color indexed="81"/>
            <rFont val="Tahoma"/>
            <family val="2"/>
          </rPr>
          <t xml:space="preserve">Input estimated amount until the monthly property tax amount is known.  This field should be updated with final amount.
</t>
        </r>
      </text>
    </comment>
    <comment ref="E111" authorId="1" shapeId="0" xr:uid="{00000000-0006-0000-0000-00000E000000}">
      <text>
        <r>
          <rPr>
            <sz val="9"/>
            <color indexed="81"/>
            <rFont val="Tahoma"/>
            <family val="2"/>
          </rPr>
          <t>Amount to be provided by primary lender.</t>
        </r>
      </text>
    </comment>
    <comment ref="F146" authorId="3" shapeId="0" xr:uid="{00000000-0006-0000-0000-00000F000000}">
      <text>
        <r>
          <rPr>
            <sz val="9"/>
            <color indexed="8"/>
            <rFont val="Tahoma"/>
            <family val="2"/>
          </rPr>
          <t>This is the amount provided by the buyer or other source of funds for down payment.</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<sst xmlns="http://schemas.openxmlformats.org/spreadsheetml/2006/main" count="444" uniqueCount="317">
  <si>
    <t>Effective 08/31/2020</t>
  </si>
  <si>
    <t>HOMEBUYER ASSISTANCE UNDERWRITING FORM</t>
  </si>
  <si>
    <t>Purpose: To determine the maximum allowed HOME down-payment/closing costs assistance.</t>
  </si>
  <si>
    <t>[Note: This form utilizes inputs from the IFA required Section 8 (Part 5)  income determination method.]</t>
  </si>
  <si>
    <t>Enter Information in Yellow Highlighted Fields Only</t>
  </si>
  <si>
    <t>Address of home under contract or "TBD"</t>
  </si>
  <si>
    <t xml:space="preserve">Applicant's name(s): </t>
  </si>
  <si>
    <t xml:space="preserve">Current home address: </t>
  </si>
  <si>
    <t>Application Date:</t>
  </si>
  <si>
    <t>Will this property receive HOME rehab assistance?</t>
  </si>
  <si>
    <t>YES</t>
  </si>
  <si>
    <t>Program Maximum HOME Assistance</t>
  </si>
  <si>
    <t>Earned Income:</t>
  </si>
  <si>
    <t>*Based on Section 8 (Part 5) income determination method</t>
  </si>
  <si>
    <t>Earned Income</t>
  </si>
  <si>
    <t>Monthly</t>
  </si>
  <si>
    <t>Annual</t>
  </si>
  <si>
    <t>Other:   [name, relationship]</t>
  </si>
  <si>
    <t xml:space="preserve">  Total earned income</t>
  </si>
  <si>
    <t>Pensions, annuities, etc.</t>
  </si>
  <si>
    <t xml:space="preserve">  Social security</t>
  </si>
  <si>
    <t xml:space="preserve">  Pension 1(describe)</t>
  </si>
  <si>
    <t xml:space="preserve">  Pension 2 (describe)</t>
  </si>
  <si>
    <t xml:space="preserve">  Interest/dividends (from "Assets")</t>
  </si>
  <si>
    <t xml:space="preserve">  Other (describe)</t>
  </si>
  <si>
    <t xml:space="preserve">  Total pensions, annuities, etc.</t>
  </si>
  <si>
    <t>Total earned income, pensions, annuities</t>
  </si>
  <si>
    <t>Assets: Income-generating assets (include income being used from retirement funds)</t>
  </si>
  <si>
    <t>Account type</t>
  </si>
  <si>
    <t>Institution</t>
  </si>
  <si>
    <t>Account #</t>
  </si>
  <si>
    <t>Current Value</t>
  </si>
  <si>
    <t>Aver. Monthly Net Income*</t>
  </si>
  <si>
    <t>Annual Income (worksheet)</t>
  </si>
  <si>
    <t xml:space="preserve">   Totals - income generating assets</t>
  </si>
  <si>
    <t>Assets: Retirement/other accounts from which income is not being earned or used</t>
  </si>
  <si>
    <t>Current Balance</t>
  </si>
  <si>
    <t>Total retirement funds</t>
  </si>
  <si>
    <t>Other assets: not income generating</t>
  </si>
  <si>
    <t>Type of asset</t>
  </si>
  <si>
    <t>Description</t>
  </si>
  <si>
    <t>Market Value</t>
  </si>
  <si>
    <t>Retirement funds (from above)</t>
  </si>
  <si>
    <t xml:space="preserve">   Total assets used to impute income</t>
  </si>
  <si>
    <t>Annual rate of return used to impute income</t>
  </si>
  <si>
    <t>Imputed income</t>
  </si>
  <si>
    <t>Qualifying Income for HOME</t>
  </si>
  <si>
    <t>Income from Income Generating Assets</t>
  </si>
  <si>
    <t>(plus) imputed income if any</t>
  </si>
  <si>
    <t>Household % of Area Median Income</t>
  </si>
  <si>
    <t>Number, household members:</t>
  </si>
  <si>
    <r>
      <rPr>
        <sz val="10"/>
        <color indexed="10"/>
        <rFont val="Arial"/>
        <family val="2"/>
      </rPr>
      <t>80%</t>
    </r>
    <r>
      <rPr>
        <sz val="10"/>
        <rFont val="Arial"/>
      </rPr>
      <t xml:space="preserve"> of AMI for family size</t>
    </r>
  </si>
  <si>
    <t>from chart</t>
  </si>
  <si>
    <t>% of AMI, this household</t>
  </si>
  <si>
    <t>Max. Purchase Price or After-Rehab Value for County</t>
  </si>
  <si>
    <t xml:space="preserve">Monthly Financial Obligations </t>
  </si>
  <si>
    <t>Include all monthly financial obligations such as credit card payments, car loans, student loans, alimony/child support payments, child care and other loans.  New mortgage, utilities, FHLB and other downpayment does not need to be included.</t>
  </si>
  <si>
    <t>Creditor Name</t>
  </si>
  <si>
    <t>Balance Due</t>
  </si>
  <si>
    <t>Minimum Monthly Payment Only</t>
  </si>
  <si>
    <t>Total liabilities &amp; monthly pmts</t>
  </si>
  <si>
    <t>Affordable Purchase Price Estimate</t>
  </si>
  <si>
    <t>IFA Minimum Required Front End Ratio</t>
  </si>
  <si>
    <t>IFA Maximum Allowed Back End Ratio</t>
  </si>
  <si>
    <t>Interest Rate Lock-In Date</t>
  </si>
  <si>
    <t>IFA Maximum Allowable Interest Rate</t>
  </si>
  <si>
    <t>Primary mortgage interest rate</t>
  </si>
  <si>
    <t>Loan term (months)</t>
  </si>
  <si>
    <t>Estimated Closing Costs</t>
  </si>
  <si>
    <t>Debt Capacity</t>
  </si>
  <si>
    <t>Monthly Income X Front End Ratio</t>
  </si>
  <si>
    <t>Property taxes (monthly)</t>
  </si>
  <si>
    <t>Property insurance (monthly)</t>
  </si>
  <si>
    <t>Homeowner Association fee (monthly)</t>
  </si>
  <si>
    <t>Mortgage insurance payment (monthly)</t>
  </si>
  <si>
    <t>Minimum Monthly Principal/Interest Payment</t>
  </si>
  <si>
    <t>Total Other Monthly Financial Obligations</t>
  </si>
  <si>
    <t>Mortgage insurance pmt (monthly)</t>
  </si>
  <si>
    <t>Actual Monthly Principal/Interest Payment</t>
  </si>
  <si>
    <t>Actual Monthly Obligations</t>
  </si>
  <si>
    <t>Back End Ratio%</t>
  </si>
  <si>
    <t>Maximum Allowable PITI &amp; Installment Payments</t>
  </si>
  <si>
    <t>Maximum Amount of HOME DP/CC Assistance</t>
  </si>
  <si>
    <t>Based on Maximum Purchase Price or After-Rehab Value for the County and subject to final calculations below</t>
  </si>
  <si>
    <r>
      <t xml:space="preserve">I (we) hereby certify that this </t>
    </r>
    <r>
      <rPr>
        <b/>
        <sz val="13"/>
        <rFont val="Arial"/>
        <family val="2"/>
      </rPr>
      <t>preliminary</t>
    </r>
    <r>
      <rPr>
        <sz val="10"/>
        <rFont val="Arial"/>
        <family val="2"/>
      </rPr>
      <t xml:space="preserve"> loan underwriting information is true and complete to the best of my (our) knowledge. </t>
    </r>
  </si>
  <si>
    <t>Borrower Signature:</t>
  </si>
  <si>
    <t>Date:</t>
  </si>
  <si>
    <t>Print Name:</t>
  </si>
  <si>
    <t>Co-borrower Signature:</t>
  </si>
  <si>
    <t>Complete This Section Prior to Closing</t>
  </si>
  <si>
    <t>Final Purchase Price - Closing Costs - Downpayment Proceeds</t>
  </si>
  <si>
    <t>Input final purchase variables to calculate the amount of assistance available and have borrower(s) sign the certification below prior to closing.</t>
  </si>
  <si>
    <t>Actual Purchase Price</t>
  </si>
  <si>
    <t>Actual First Mortgage Loan Amount</t>
  </si>
  <si>
    <t>Financing Gap</t>
  </si>
  <si>
    <t>Closing Costs (From Closing Disclosure at bottom of Page 1)</t>
  </si>
  <si>
    <t>Buyer / Other Downpayment</t>
  </si>
  <si>
    <t xml:space="preserve"> </t>
  </si>
  <si>
    <t>Maximum Allowed HOME DP/CC Assistance</t>
  </si>
  <si>
    <r>
      <t xml:space="preserve">I (we) hereby certify that this </t>
    </r>
    <r>
      <rPr>
        <b/>
        <sz val="13"/>
        <rFont val="Arial"/>
        <family val="2"/>
      </rPr>
      <t>final</t>
    </r>
    <r>
      <rPr>
        <sz val="10"/>
        <rFont val="Arial"/>
        <family val="2"/>
      </rPr>
      <t xml:space="preserve"> loan underwriting information is true and complete to the best of my (our) knowledge. </t>
    </r>
  </si>
  <si>
    <r>
      <rPr>
        <b/>
        <sz val="11"/>
        <color indexed="8"/>
        <rFont val="Calibri"/>
        <family val="2"/>
      </rPr>
      <t>Existing Homes</t>
    </r>
    <r>
      <rPr>
        <b/>
        <sz val="11"/>
        <color indexed="8"/>
        <rFont val="Calibri"/>
        <family val="2"/>
      </rPr>
      <t xml:space="preserve"> HOME Purchase Price / After-Rehab Value Limit</t>
    </r>
  </si>
  <si>
    <r>
      <t xml:space="preserve">New Homes </t>
    </r>
    <r>
      <rPr>
        <b/>
        <sz val="11"/>
        <color indexed="8"/>
        <rFont val="Calibri"/>
        <family val="2"/>
      </rPr>
      <t>HOME Purchase Price Limit</t>
    </r>
  </si>
  <si>
    <t>Metropolitan/FMR Area Name</t>
  </si>
  <si>
    <t>County Name</t>
  </si>
  <si>
    <t>1-Unit</t>
  </si>
  <si>
    <t>Adair County, IA</t>
  </si>
  <si>
    <t>Adair County</t>
  </si>
  <si>
    <t>Adams County, IA</t>
  </si>
  <si>
    <t>Adams County</t>
  </si>
  <si>
    <t>Allamakee County, IA</t>
  </si>
  <si>
    <t>Allamakee County</t>
  </si>
  <si>
    <t>Appanoose County, IA</t>
  </si>
  <si>
    <t>Appanoose County</t>
  </si>
  <si>
    <t>Audubon County, IA</t>
  </si>
  <si>
    <t>Audubon County</t>
  </si>
  <si>
    <t>Benton County, IA HUD Metro FMR Area</t>
  </si>
  <si>
    <t>Benton County</t>
  </si>
  <si>
    <t>Waterloo-Cedar Falls, IA HUD Metro FMR Area</t>
  </si>
  <si>
    <t>Black Hawk County</t>
  </si>
  <si>
    <t>Boone County, IA</t>
  </si>
  <si>
    <t>Boone County</t>
  </si>
  <si>
    <t>Bremer County, IA HUD Metro FMR Area</t>
  </si>
  <si>
    <t>Bremer County</t>
  </si>
  <si>
    <t>Buchanan County, IA</t>
  </si>
  <si>
    <t>Buchanan County</t>
  </si>
  <si>
    <t>Buena Vista County, IA</t>
  </si>
  <si>
    <t>Buena Vista County</t>
  </si>
  <si>
    <t>Butler County, IA</t>
  </si>
  <si>
    <t>Butler County</t>
  </si>
  <si>
    <t>Calhoun County, IA</t>
  </si>
  <si>
    <t>Calhoun County</t>
  </si>
  <si>
    <t>Carroll County, IA</t>
  </si>
  <si>
    <t>Carroll County</t>
  </si>
  <si>
    <t>Cass County, IA</t>
  </si>
  <si>
    <t>Cass County</t>
  </si>
  <si>
    <t>Cedar County, IA</t>
  </si>
  <si>
    <t>Cedar County</t>
  </si>
  <si>
    <t>Cerro Gordo County, IA</t>
  </si>
  <si>
    <t>Cerro Gordo County</t>
  </si>
  <si>
    <t>Cherokee County, IA</t>
  </si>
  <si>
    <t>Cherokee County</t>
  </si>
  <si>
    <t>Chickasaw County, IA</t>
  </si>
  <si>
    <t>Chickasaw County</t>
  </si>
  <si>
    <t>Clarke County, IA</t>
  </si>
  <si>
    <t>Clarke County</t>
  </si>
  <si>
    <t>Clay County, IA</t>
  </si>
  <si>
    <t>Clay County</t>
  </si>
  <si>
    <t>Clayton County, IA</t>
  </si>
  <si>
    <t>Clayton County</t>
  </si>
  <si>
    <t>Clinton County, IA</t>
  </si>
  <si>
    <t>Clinton County</t>
  </si>
  <si>
    <t>Crawford County, IA</t>
  </si>
  <si>
    <t>Crawford County</t>
  </si>
  <si>
    <t>Des Moines-West Des Moines, IA MSA</t>
  </si>
  <si>
    <t>Dallas County</t>
  </si>
  <si>
    <t>Davis County, IA</t>
  </si>
  <si>
    <t>Davis County</t>
  </si>
  <si>
    <t>Decatur County, IA</t>
  </si>
  <si>
    <t>Decatur County</t>
  </si>
  <si>
    <t>Delaware County, IA</t>
  </si>
  <si>
    <t>Delaware County</t>
  </si>
  <si>
    <t>Des Moines County, IA</t>
  </si>
  <si>
    <t>Des Moines County</t>
  </si>
  <si>
    <t>Dickinson County, IA</t>
  </si>
  <si>
    <t>Dickinson County</t>
  </si>
  <si>
    <t>Dubuque, IA MSA</t>
  </si>
  <si>
    <t>Dubuque County</t>
  </si>
  <si>
    <t>Emmet County, IA</t>
  </si>
  <si>
    <t>Emmet County</t>
  </si>
  <si>
    <t>Fayette County, IA</t>
  </si>
  <si>
    <t>Fayette County</t>
  </si>
  <si>
    <t>Floyd County, IA</t>
  </si>
  <si>
    <t>Floyd County</t>
  </si>
  <si>
    <t>Franklin County, IA</t>
  </si>
  <si>
    <t>Franklin County</t>
  </si>
  <si>
    <t>Fremont County, IA</t>
  </si>
  <si>
    <t>Fremont County</t>
  </si>
  <si>
    <t>Greene County, IA</t>
  </si>
  <si>
    <t>Greene County</t>
  </si>
  <si>
    <t>Grundy County</t>
  </si>
  <si>
    <t>Guthrie County</t>
  </si>
  <si>
    <t>Hamilton County, IA</t>
  </si>
  <si>
    <t>Hamilton County</t>
  </si>
  <si>
    <t>Hancock County, IA</t>
  </si>
  <si>
    <t>Hancock County</t>
  </si>
  <si>
    <t>Hardin County, IA</t>
  </si>
  <si>
    <t>Hardin County</t>
  </si>
  <si>
    <t>Omaha-Council Bluffs, NE-IA HUD Metro FMR Area</t>
  </si>
  <si>
    <t>Harrison County</t>
  </si>
  <si>
    <t>Henry County, IA</t>
  </si>
  <si>
    <t>Henry County</t>
  </si>
  <si>
    <t>Howard County, IA</t>
  </si>
  <si>
    <t>Howard County</t>
  </si>
  <si>
    <t>Humboldt County, IA</t>
  </si>
  <si>
    <t>Humboldt County</t>
  </si>
  <si>
    <t>Ida County, IA</t>
  </si>
  <si>
    <t>Ida County</t>
  </si>
  <si>
    <t>Iowa County, IA</t>
  </si>
  <si>
    <t>Iowa County</t>
  </si>
  <si>
    <t>Jackson County, IA</t>
  </si>
  <si>
    <t>Jackson County</t>
  </si>
  <si>
    <t>Jasper County, IA</t>
  </si>
  <si>
    <t>Jasper County</t>
  </si>
  <si>
    <t>Jefferson County, IA</t>
  </si>
  <si>
    <t>Jefferson County</t>
  </si>
  <si>
    <t>Iowa City, IA HUD Metro FMR Area</t>
  </si>
  <si>
    <t>Johnson County</t>
  </si>
  <si>
    <t>Jones County, IA HUD Metro FMR Area</t>
  </si>
  <si>
    <t>Jones County</t>
  </si>
  <si>
    <t>Keokuk County, IA</t>
  </si>
  <si>
    <t>Keokuk County</t>
  </si>
  <si>
    <t>Kossuth County, IA</t>
  </si>
  <si>
    <t>Kossuth County</t>
  </si>
  <si>
    <t>Lee County, IA</t>
  </si>
  <si>
    <t>Lee County</t>
  </si>
  <si>
    <t>Cedar Rapids, IA HUD Metro FMR Area</t>
  </si>
  <si>
    <t>Linn County</t>
  </si>
  <si>
    <t>Louisa County, IA</t>
  </si>
  <si>
    <t>Louisa County</t>
  </si>
  <si>
    <t>Lucas County, IA</t>
  </si>
  <si>
    <t>Lucas County</t>
  </si>
  <si>
    <t>Lyon County, IA</t>
  </si>
  <si>
    <t>Lyon County</t>
  </si>
  <si>
    <t>Madison County</t>
  </si>
  <si>
    <t>Mahaska County, IA</t>
  </si>
  <si>
    <t>Mahaska County</t>
  </si>
  <si>
    <t>Marion County, IA</t>
  </si>
  <si>
    <t>Marion County</t>
  </si>
  <si>
    <t>Marshall County, IA</t>
  </si>
  <si>
    <t>Marshall County</t>
  </si>
  <si>
    <t>Mills County</t>
  </si>
  <si>
    <t>Mitchell County, IA</t>
  </si>
  <si>
    <t>Mitchell County</t>
  </si>
  <si>
    <t>Monona County, IA</t>
  </si>
  <si>
    <t>Monona County</t>
  </si>
  <si>
    <t>Monroe County, IA</t>
  </si>
  <si>
    <t>Monroe County</t>
  </si>
  <si>
    <t>Montgomery County, IA</t>
  </si>
  <si>
    <t>Montgomery County</t>
  </si>
  <si>
    <t>Muscatine County, IA</t>
  </si>
  <si>
    <t>Muscatine County</t>
  </si>
  <si>
    <t>O'Brien County, IA</t>
  </si>
  <si>
    <t>O'Brien County</t>
  </si>
  <si>
    <t>Osceola County, IA</t>
  </si>
  <si>
    <t>Osceola County</t>
  </si>
  <si>
    <t>Page County, IA</t>
  </si>
  <si>
    <t>Page County</t>
  </si>
  <si>
    <t>Palo Alto County, IA</t>
  </si>
  <si>
    <t>Palo Alto County</t>
  </si>
  <si>
    <t>Plymouth County, IA HUD Metro FMR Area</t>
  </si>
  <si>
    <t>Plymouth County</t>
  </si>
  <si>
    <t>Pocahontas County, IA</t>
  </si>
  <si>
    <t>Pocahontas County</t>
  </si>
  <si>
    <t>Polk County</t>
  </si>
  <si>
    <t>Pottawattamie County</t>
  </si>
  <si>
    <t>Poweshiek County, IA</t>
  </si>
  <si>
    <t>Poweshiek County</t>
  </si>
  <si>
    <t>Ringgold County, IA</t>
  </si>
  <si>
    <t>Ringgold County</t>
  </si>
  <si>
    <t>Sac County, IA</t>
  </si>
  <si>
    <t>Sac County</t>
  </si>
  <si>
    <t>Davenport-Moline-Rock Island, IA-IL MSA</t>
  </si>
  <si>
    <t>Scott County</t>
  </si>
  <si>
    <t>Shelby County, IA</t>
  </si>
  <si>
    <t>Shelby County</t>
  </si>
  <si>
    <t>Sioux County, IA</t>
  </si>
  <si>
    <t>Sioux County</t>
  </si>
  <si>
    <t>Ames, IA MSA</t>
  </si>
  <si>
    <t>Story County</t>
  </si>
  <si>
    <t>Tama County, IA</t>
  </si>
  <si>
    <t>Tama County</t>
  </si>
  <si>
    <t>Taylor County, IA</t>
  </si>
  <si>
    <t>Taylor County</t>
  </si>
  <si>
    <t>Union County, IA</t>
  </si>
  <si>
    <t>Union County</t>
  </si>
  <si>
    <t>Van Buren County, IA</t>
  </si>
  <si>
    <t>Van Buren County</t>
  </si>
  <si>
    <t>Wapello County, IA</t>
  </si>
  <si>
    <t>Wapello County</t>
  </si>
  <si>
    <t>Warren County</t>
  </si>
  <si>
    <t>Washington County, IA HUD Metro FMR Area</t>
  </si>
  <si>
    <t>Washington County</t>
  </si>
  <si>
    <t>Wayne County, IA</t>
  </si>
  <si>
    <t>Wayne County</t>
  </si>
  <si>
    <t>Webster County, IA</t>
  </si>
  <si>
    <t>Webster County</t>
  </si>
  <si>
    <t>Winnebago County, IA</t>
  </si>
  <si>
    <t>Winnebago County</t>
  </si>
  <si>
    <t>Winneshiek County, IA</t>
  </si>
  <si>
    <t>Winneshiek County</t>
  </si>
  <si>
    <t>Sioux City, IA-NE-SD HUD Metro FMR Area</t>
  </si>
  <si>
    <t>Woodbury County</t>
  </si>
  <si>
    <t>Worth County, IA</t>
  </si>
  <si>
    <t>Worth County</t>
  </si>
  <si>
    <t>Wright County, IA</t>
  </si>
  <si>
    <t>Wright County</t>
  </si>
  <si>
    <t>Column1</t>
  </si>
  <si>
    <t>Column2</t>
  </si>
  <si>
    <t>Column3</t>
  </si>
  <si>
    <t>Column4</t>
  </si>
  <si>
    <t>Column5</t>
  </si>
  <si>
    <t>Column6</t>
  </si>
  <si>
    <t>Column7</t>
  </si>
  <si>
    <t>Column8</t>
  </si>
  <si>
    <t>Column9</t>
  </si>
  <si>
    <t>Column10</t>
  </si>
  <si>
    <t>1 Person</t>
  </si>
  <si>
    <t>2 Person</t>
  </si>
  <si>
    <t>3 Person</t>
  </si>
  <si>
    <t>4 Person</t>
  </si>
  <si>
    <t>5 Person</t>
  </si>
  <si>
    <t>6 Person</t>
  </si>
  <si>
    <t>7 Person</t>
  </si>
  <si>
    <t>8 Person</t>
  </si>
  <si>
    <t>HOME Homeownership Value Limits - 2024 (Effective 9/1/2024)</t>
  </si>
  <si>
    <t>Effective Date: April 1, 2025</t>
  </si>
  <si>
    <t>2025 HOME Low-Income Limits (80%)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</si>
</sst>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5" formatCode="&quot;$&quot;#,##0_);\(&quot;$&quot;#,##0\)"/>
    <numFmt numFmtId="6" formatCode="&quot;$&quot;#,##0_);[Red]\(&quot;$&quot;#,##0\)"/>
    <numFmt numFmtId="44" formatCode="_(&quot;$&quot;* #,##0.00_);_(&quot;$&quot;* \(#,##0.00\);_(&quot;$&quot;* &quot;-&quot;??_);_(@_)"/>
    <numFmt numFmtId="164" formatCode="mm/dd/yy;@"/>
    <numFmt numFmtId="165" formatCode="&quot;$&quot;#,##0"/>
    <numFmt numFmtId="166" formatCode="General_)"/>
    <numFmt numFmtId="167" formatCode="_(&quot;$&quot;* #,##0_);_(&quot;$&quot;* \(#,##0\);_(&quot;$&quot;* &quot;-&quot;??_);_(@_)"/>
    <numFmt numFmtId="168" formatCode=";;;"/>
    <numFmt numFmtId="169" formatCode="0.000%"/>
    <numFmt numFmtId="170" formatCode="m/d/yy;@"/>
  </numFmts>
  <fonts count="40" x14ac:knownFonts="1">
    <font>
      <sz val="10"/>
      <name val="Arial"/>
    </font>
    <font>
      <sz val="10"/>
      <name val="Arial"/>
    </font>
    <font>
      <u/>
      <sz val="10"/>
      <name val="Arial"/>
      <family val="2"/>
    </font>
    <font>
      <b/>
      <sz val="10"/>
      <name val="Arial"/>
      <family val="2"/>
    </font>
    <font>
      <sz val="8"/>
      <name val="Arial"/>
      <family val="2"/>
    </font>
    <font>
      <b/>
      <sz val="12"/>
      <name val="Arial"/>
      <family val="2"/>
    </font>
    <font>
      <sz val="10"/>
      <name val="Arial"/>
      <family val="2"/>
    </font>
    <font>
      <i/>
      <sz val="10"/>
      <name val="Arial"/>
      <family val="2"/>
    </font>
    <font>
      <u/>
      <sz val="10"/>
      <color indexed="12"/>
      <name val="Arial"/>
      <family val="2"/>
    </font>
    <font>
      <sz val="8"/>
      <color indexed="81"/>
      <name val="Tahoma"/>
      <family val="2"/>
    </font>
    <font>
      <sz val="9"/>
      <color indexed="81"/>
      <name val="Tahoma"/>
      <family val="2"/>
    </font>
    <font>
      <b/>
      <sz val="11"/>
      <color indexed="8"/>
      <name val="Calibri"/>
      <family val="2"/>
    </font>
    <font>
      <sz val="10"/>
      <color indexed="10"/>
      <name val="Arial"/>
      <family val="2"/>
    </font>
    <font>
      <b/>
      <sz val="16"/>
      <name val="Arial"/>
      <family val="2"/>
    </font>
    <font>
      <b/>
      <sz val="11"/>
      <name val="Arial"/>
      <family val="2"/>
    </font>
    <font>
      <sz val="12"/>
      <name val="Arial"/>
      <family val="2"/>
    </font>
    <font>
      <sz val="18"/>
      <name val="Arial"/>
      <family val="2"/>
    </font>
    <font>
      <b/>
      <sz val="13"/>
      <name val="Arial"/>
      <family val="2"/>
    </font>
    <font>
      <sz val="9"/>
      <color indexed="8"/>
      <name val="Tahoma"/>
      <family val="2"/>
    </font>
    <font>
      <sz val="11"/>
      <name val="Arial"/>
      <family val="2"/>
    </font>
    <font>
      <b/>
      <sz val="9"/>
      <name val="Arial"/>
      <family val="2"/>
    </font>
    <font>
      <sz val="11"/>
      <name val="Calibri"/>
      <family val="2"/>
    </font>
    <font>
      <sz val="10"/>
      <name val="Arial"/>
    </font>
    <font>
      <sz val="11"/>
      <color theme="1"/>
      <name val="Calibri"/>
      <family val="2"/>
      <scheme val="minor"/>
    </font>
    <font>
      <b/>
      <sz val="11"/>
      <color theme="1"/>
      <name val="Calibri"/>
      <family val="2"/>
      <scheme val="minor"/>
    </font>
    <font>
      <b/>
      <sz val="16"/>
      <color theme="1"/>
      <name val="Calibri"/>
      <family val="2"/>
      <scheme val="minor"/>
    </font>
    <font>
      <b/>
      <sz val="10"/>
      <color rgb="FFFF0000"/>
      <name val="Arial"/>
      <family val="2"/>
    </font>
    <font>
      <sz val="10"/>
      <color theme="0"/>
      <name val="Arial"/>
      <family val="2"/>
    </font>
    <font>
      <b/>
      <sz val="12"/>
      <color rgb="FFFF0000"/>
      <name val="Arial"/>
      <family val="2"/>
    </font>
    <font>
      <b/>
      <sz val="11"/>
      <color rgb="FF000000"/>
      <name val="Calibri"/>
      <family val="2"/>
    </font>
    <font>
      <b/>
      <sz val="11"/>
      <color rgb="FFFF0000"/>
      <name val="Arial"/>
      <family val="2"/>
    </font>
    <font>
      <b/>
      <sz val="10"/>
      <color theme="1"/>
      <name val="Arial"/>
      <family val="2"/>
    </font>
    <font>
      <sz val="8"/>
      <color rgb="FFFF0000"/>
      <name val="Arial"/>
      <family val="2"/>
    </font>
    <font>
      <b/>
      <sz val="6"/>
      <color rgb="FFFF0000"/>
      <name val="Arial"/>
      <family val="2"/>
    </font>
    <font>
      <b/>
      <sz val="12"/>
      <color theme="1"/>
      <name val="Arial"/>
      <family val="2"/>
    </font>
    <font>
      <sz val="10"/>
      <color rgb="FFFF0000"/>
      <name val="Arial"/>
      <family val="2"/>
    </font>
    <font>
      <b/>
      <sz val="8"/>
      <color rgb="FFFF0000"/>
      <name val="Arial"/>
      <family val="2"/>
    </font>
    <font>
      <b/>
      <sz val="18"/>
      <color rgb="FFFF0000"/>
      <name val="Arial"/>
      <family val="2"/>
    </font>
    <font>
      <b/>
      <sz val="9"/>
      <color theme="1"/>
      <name val="Arial"/>
      <family val="2"/>
    </font>
    <font>
      <sz val="11"/>
      <color theme="1"/>
      <name val="Calibri"/>
    </font>
  </fonts>
  <fills count="13">
    <fill>
      <patternFill patternType="none"/>
    </fill>
    <fill>
      <patternFill patternType="gray125"/>
    </fill>
    <fill>
      <patternFill patternType="solid">
        <fgColor rgb="FFFFFF00"/>
        <bgColor indexed="64"/>
      </patternFill>
    </fill>
    <fill>
      <patternFill patternType="solid">
        <fgColor rgb="FFFFFF66"/>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rgb="FF000000"/>
      </patternFill>
    </fill>
    <fill>
      <patternFill patternType="solid">
        <fgColor rgb="FFFFFF66"/>
        <bgColor rgb="FF000000"/>
      </patternFill>
    </fill>
    <fill>
      <patternFill patternType="solid">
        <fgColor rgb="FFB8CCE4"/>
        <bgColor rgb="FF000000"/>
      </patternFill>
    </fill>
    <fill>
      <patternFill patternType="solid">
        <fgColor rgb="FF92D050"/>
        <bgColor indexed="64"/>
      </patternFill>
    </fill>
    <fill>
      <patternFill patternType="solid">
        <fgColor rgb="FFFFFF00"/>
        <bgColor theme="9" tint="0.79998168889431442"/>
      </patternFill>
    </fill>
    <fill>
      <patternFill patternType="solid">
        <fgColor rgb="FF92D050"/>
        <bgColor theme="9" tint="0.79998168889431442"/>
      </patternFill>
    </fill>
  </fills>
  <borders count="1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top style="thin">
        <color theme="9" tint="0.39997558519241921"/>
      </top>
      <bottom style="thin">
        <color theme="9" tint="0.39997558519241921"/>
      </bottom>
      <diagonal/>
    </border>
  </borders>
  <cellStyleXfs count="7">
    <xf numFmtId="0" fontId="0" fillId="0" borderId="0"/>
    <xf numFmtId="44" fontId="1" fillId="0" borderId="0" applyFont="0" applyFill="0" applyBorder="0" applyAlignment="0" applyProtection="0"/>
    <xf numFmtId="44" fontId="22" fillId="0" borderId="0" applyFont="0" applyFill="0" applyBorder="0" applyAlignment="0" applyProtection="0"/>
    <xf numFmtId="0" fontId="8" fillId="0" borderId="0" applyNumberFormat="0" applyFill="0" applyBorder="0" applyAlignment="0" applyProtection="0">
      <alignment vertical="top"/>
      <protection locked="0"/>
    </xf>
    <xf numFmtId="0" fontId="23" fillId="0" borderId="0"/>
    <xf numFmtId="0" fontId="21" fillId="0" borderId="0"/>
    <xf numFmtId="0" fontId="21" fillId="0" borderId="0"/>
  </cellStyleXfs>
  <cellXfs count="165">
    <xf numFmtId="0" fontId="0" fillId="0" borderId="0" xfId="0"/>
    <xf numFmtId="6" fontId="2" fillId="0" borderId="0" xfId="0" applyNumberFormat="1" applyFont="1"/>
    <xf numFmtId="0" fontId="2" fillId="0" borderId="0" xfId="0" applyFont="1"/>
    <xf numFmtId="0" fontId="3" fillId="0" borderId="0" xfId="0" applyFont="1"/>
    <xf numFmtId="6" fontId="0" fillId="0" borderId="0" xfId="0" applyNumberFormat="1"/>
    <xf numFmtId="0" fontId="5" fillId="0" borderId="0" xfId="0" applyFont="1"/>
    <xf numFmtId="0" fontId="6" fillId="0" borderId="0" xfId="0" applyFont="1"/>
    <xf numFmtId="0" fontId="7" fillId="0" borderId="0" xfId="0" applyFont="1"/>
    <xf numFmtId="0" fontId="2" fillId="0" borderId="0" xfId="0" applyFont="1" applyAlignment="1">
      <alignment horizontal="center" wrapText="1"/>
    </xf>
    <xf numFmtId="0" fontId="0" fillId="0" borderId="0" xfId="0" applyAlignment="1">
      <alignment horizontal="right"/>
    </xf>
    <xf numFmtId="0" fontId="2" fillId="0" borderId="0" xfId="0" applyFont="1" applyAlignment="1">
      <alignment horizontal="right"/>
    </xf>
    <xf numFmtId="0" fontId="2" fillId="0" borderId="0" xfId="0" applyFont="1" applyAlignment="1">
      <alignment horizontal="center"/>
    </xf>
    <xf numFmtId="0" fontId="24" fillId="2" borderId="1" xfId="0" applyFont="1" applyFill="1" applyBorder="1" applyAlignment="1">
      <alignment horizontal="center" wrapText="1"/>
    </xf>
    <xf numFmtId="0" fontId="24" fillId="0" borderId="1" xfId="0" applyFont="1" applyBorder="1"/>
    <xf numFmtId="0" fontId="25" fillId="0" borderId="0" xfId="4" applyFont="1"/>
    <xf numFmtId="0" fontId="0" fillId="3" borderId="0" xfId="0" applyFill="1" applyProtection="1">
      <protection locked="0"/>
    </xf>
    <xf numFmtId="6" fontId="0" fillId="3" borderId="0" xfId="0" applyNumberFormat="1" applyFill="1" applyProtection="1">
      <protection locked="0"/>
    </xf>
    <xf numFmtId="6" fontId="2" fillId="3" borderId="0" xfId="0" applyNumberFormat="1" applyFont="1" applyFill="1" applyProtection="1">
      <protection locked="0"/>
    </xf>
    <xf numFmtId="6" fontId="0" fillId="0" borderId="0" xfId="0" applyNumberFormat="1" applyAlignment="1">
      <alignment horizontal="center"/>
    </xf>
    <xf numFmtId="0" fontId="6" fillId="3" borderId="0" xfId="0" applyFont="1" applyFill="1" applyProtection="1">
      <protection locked="0"/>
    </xf>
    <xf numFmtId="6" fontId="0" fillId="4" borderId="0" xfId="0" applyNumberFormat="1" applyFill="1"/>
    <xf numFmtId="6" fontId="6" fillId="4" borderId="0" xfId="0" applyNumberFormat="1" applyFont="1" applyFill="1"/>
    <xf numFmtId="6" fontId="0" fillId="4" borderId="2" xfId="0" applyNumberFormat="1" applyFill="1" applyBorder="1"/>
    <xf numFmtId="0" fontId="0" fillId="4" borderId="3" xfId="0" applyFill="1" applyBorder="1"/>
    <xf numFmtId="0" fontId="6" fillId="4" borderId="3" xfId="0" applyFont="1" applyFill="1" applyBorder="1"/>
    <xf numFmtId="0" fontId="3" fillId="4" borderId="3" xfId="0" applyFont="1" applyFill="1" applyBorder="1"/>
    <xf numFmtId="10" fontId="0" fillId="4" borderId="0" xfId="0" applyNumberFormat="1" applyFill="1"/>
    <xf numFmtId="164" fontId="3" fillId="3" borderId="0" xfId="0" applyNumberFormat="1" applyFont="1" applyFill="1" applyAlignment="1" applyProtection="1">
      <alignment horizontal="left"/>
      <protection locked="0"/>
    </xf>
    <xf numFmtId="6" fontId="0" fillId="5" borderId="0" xfId="0" applyNumberFormat="1" applyFill="1"/>
    <xf numFmtId="0" fontId="0" fillId="0" borderId="0" xfId="0" applyAlignment="1">
      <alignment horizontal="center"/>
    </xf>
    <xf numFmtId="6" fontId="0" fillId="3" borderId="0" xfId="0" applyNumberFormat="1" applyFill="1" applyAlignment="1" applyProtection="1">
      <alignment horizontal="left"/>
      <protection locked="0"/>
    </xf>
    <xf numFmtId="6" fontId="0" fillId="3" borderId="0" xfId="0" applyNumberFormat="1" applyFill="1" applyAlignment="1" applyProtection="1">
      <alignment horizontal="right"/>
      <protection locked="0"/>
    </xf>
    <xf numFmtId="6" fontId="2" fillId="3" borderId="0" xfId="0" applyNumberFormat="1" applyFont="1" applyFill="1" applyAlignment="1" applyProtection="1">
      <alignment horizontal="right"/>
      <protection locked="0"/>
    </xf>
    <xf numFmtId="0" fontId="26" fillId="0" borderId="0" xfId="0" applyFont="1" applyAlignment="1">
      <alignment horizontal="center"/>
    </xf>
    <xf numFmtId="165" fontId="0" fillId="0" borderId="0" xfId="0" applyNumberFormat="1" applyAlignment="1">
      <alignment horizontal="center"/>
    </xf>
    <xf numFmtId="165" fontId="3" fillId="0" borderId="0" xfId="0" applyNumberFormat="1" applyFont="1" applyAlignment="1">
      <alignment horizontal="center"/>
    </xf>
    <xf numFmtId="0" fontId="13" fillId="0" borderId="0" xfId="0" applyFont="1" applyAlignment="1">
      <alignment vertical="center"/>
    </xf>
    <xf numFmtId="165" fontId="13" fillId="0" borderId="0" xfId="0" applyNumberFormat="1" applyFont="1" applyAlignment="1">
      <alignment horizontal="right" vertical="center"/>
    </xf>
    <xf numFmtId="0" fontId="0" fillId="6" borderId="0" xfId="0" applyFill="1"/>
    <xf numFmtId="0" fontId="5" fillId="6" borderId="0" xfId="0" applyFont="1" applyFill="1"/>
    <xf numFmtId="0" fontId="6" fillId="6" borderId="0" xfId="0" applyFont="1" applyFill="1"/>
    <xf numFmtId="0" fontId="3" fillId="6" borderId="0" xfId="0" applyFont="1" applyFill="1" applyAlignment="1">
      <alignment wrapText="1"/>
    </xf>
    <xf numFmtId="6" fontId="3" fillId="6" borderId="0" xfId="0" applyNumberFormat="1" applyFont="1" applyFill="1"/>
    <xf numFmtId="0" fontId="3" fillId="6" borderId="4" xfId="0" applyFont="1" applyFill="1" applyBorder="1"/>
    <xf numFmtId="6" fontId="3" fillId="6" borderId="4" xfId="0" applyNumberFormat="1" applyFont="1" applyFill="1" applyBorder="1"/>
    <xf numFmtId="0" fontId="14" fillId="0" borderId="5" xfId="0" applyFont="1" applyBorder="1" applyAlignment="1">
      <alignment wrapText="1"/>
    </xf>
    <xf numFmtId="0" fontId="3" fillId="6" borderId="0" xfId="0" applyFont="1" applyFill="1"/>
    <xf numFmtId="38" fontId="0" fillId="3" borderId="0" xfId="0" applyNumberFormat="1" applyFill="1" applyProtection="1">
      <protection locked="0"/>
    </xf>
    <xf numFmtId="165" fontId="3" fillId="6" borderId="0" xfId="0" applyNumberFormat="1" applyFont="1" applyFill="1" applyAlignment="1">
      <alignment horizontal="right"/>
    </xf>
    <xf numFmtId="164" fontId="3" fillId="3" borderId="0" xfId="0" applyNumberFormat="1" applyFont="1" applyFill="1" applyAlignment="1" applyProtection="1">
      <alignment horizontal="right"/>
      <protection locked="0"/>
    </xf>
    <xf numFmtId="166" fontId="6" fillId="7" borderId="0" xfId="0" applyNumberFormat="1" applyFont="1" applyFill="1"/>
    <xf numFmtId="166" fontId="6" fillId="7" borderId="0" xfId="0" quotePrefix="1" applyNumberFormat="1" applyFont="1" applyFill="1" applyAlignment="1">
      <alignment horizontal="left"/>
    </xf>
    <xf numFmtId="0" fontId="6" fillId="7" borderId="0" xfId="0" applyFont="1" applyFill="1"/>
    <xf numFmtId="164" fontId="3" fillId="6" borderId="0" xfId="0" applyNumberFormat="1" applyFont="1" applyFill="1" applyAlignment="1">
      <alignment horizontal="left"/>
    </xf>
    <xf numFmtId="0" fontId="5" fillId="0" borderId="0" xfId="0" applyFont="1" applyAlignment="1">
      <alignment horizontal="right" vertical="center"/>
    </xf>
    <xf numFmtId="0" fontId="26" fillId="0" borderId="0" xfId="0" applyFont="1" applyAlignment="1">
      <alignment horizontal="center" vertical="center"/>
    </xf>
    <xf numFmtId="0" fontId="0" fillId="0" borderId="0" xfId="0" applyAlignment="1">
      <alignment wrapText="1"/>
    </xf>
    <xf numFmtId="0" fontId="15" fillId="0" borderId="0" xfId="0" applyFont="1" applyAlignment="1">
      <alignment wrapText="1"/>
    </xf>
    <xf numFmtId="166" fontId="27" fillId="7" borderId="0" xfId="0" applyNumberFormat="1" applyFont="1" applyFill="1"/>
    <xf numFmtId="167" fontId="6" fillId="7" borderId="0" xfId="1" applyNumberFormat="1" applyFont="1" applyFill="1" applyBorder="1" applyProtection="1"/>
    <xf numFmtId="0" fontId="28" fillId="7" borderId="0" xfId="0" applyFont="1" applyFill="1" applyAlignment="1">
      <alignment horizontal="left"/>
    </xf>
    <xf numFmtId="0" fontId="16" fillId="0" borderId="0" xfId="0" applyFont="1" applyAlignment="1">
      <alignment horizontal="left"/>
    </xf>
    <xf numFmtId="0" fontId="14" fillId="0" borderId="0" xfId="0" applyFont="1" applyAlignment="1">
      <alignment horizontal="left"/>
    </xf>
    <xf numFmtId="10" fontId="0" fillId="6" borderId="0" xfId="0" applyNumberFormat="1" applyFill="1"/>
    <xf numFmtId="6" fontId="0" fillId="4" borderId="6" xfId="0" applyNumberFormat="1" applyFill="1" applyBorder="1"/>
    <xf numFmtId="6" fontId="3" fillId="3" borderId="1" xfId="0" applyNumberFormat="1" applyFont="1" applyFill="1" applyBorder="1" applyProtection="1">
      <protection locked="0"/>
    </xf>
    <xf numFmtId="0" fontId="0" fillId="4" borderId="2" xfId="0" applyFill="1" applyBorder="1"/>
    <xf numFmtId="0" fontId="6" fillId="4" borderId="2" xfId="0" applyFont="1" applyFill="1" applyBorder="1"/>
    <xf numFmtId="5" fontId="0" fillId="4" borderId="2" xfId="0" applyNumberFormat="1" applyFill="1" applyBorder="1"/>
    <xf numFmtId="5" fontId="0" fillId="4" borderId="6" xfId="0" applyNumberFormat="1" applyFill="1" applyBorder="1" applyAlignment="1">
      <alignment horizontal="right"/>
    </xf>
    <xf numFmtId="6" fontId="0" fillId="4" borderId="2" xfId="0" applyNumberFormat="1" applyFill="1" applyBorder="1" applyAlignment="1">
      <alignment horizontal="left"/>
    </xf>
    <xf numFmtId="6" fontId="0" fillId="4" borderId="6" xfId="0" applyNumberFormat="1" applyFill="1" applyBorder="1" applyAlignment="1">
      <alignment horizontal="right"/>
    </xf>
    <xf numFmtId="6" fontId="6" fillId="4" borderId="0" xfId="0" applyNumberFormat="1" applyFont="1" applyFill="1" applyAlignment="1">
      <alignment horizontal="right"/>
    </xf>
    <xf numFmtId="6" fontId="6" fillId="3" borderId="0" xfId="0" applyNumberFormat="1" applyFont="1" applyFill="1" applyAlignment="1" applyProtection="1">
      <alignment horizontal="left"/>
      <protection locked="0"/>
    </xf>
    <xf numFmtId="9" fontId="3" fillId="5" borderId="0" xfId="0" applyNumberFormat="1" applyFont="1" applyFill="1"/>
    <xf numFmtId="10" fontId="3" fillId="4" borderId="1" xfId="0" applyNumberFormat="1" applyFont="1" applyFill="1" applyBorder="1"/>
    <xf numFmtId="166" fontId="6" fillId="7" borderId="7" xfId="0" applyNumberFormat="1" applyFont="1" applyFill="1" applyBorder="1"/>
    <xf numFmtId="0" fontId="6" fillId="7" borderId="8" xfId="0" applyFont="1" applyFill="1" applyBorder="1"/>
    <xf numFmtId="0" fontId="0" fillId="0" borderId="9" xfId="0" applyBorder="1"/>
    <xf numFmtId="0" fontId="0" fillId="0" borderId="10" xfId="0" applyBorder="1" applyAlignment="1">
      <alignment horizontal="center" vertical="center"/>
    </xf>
    <xf numFmtId="0" fontId="6" fillId="0" borderId="0" xfId="0" applyFont="1" applyAlignment="1">
      <alignment horizontal="center"/>
    </xf>
    <xf numFmtId="9" fontId="3" fillId="5" borderId="0" xfId="0" applyNumberFormat="1" applyFont="1" applyFill="1" applyAlignment="1">
      <alignment horizontal="right"/>
    </xf>
    <xf numFmtId="5" fontId="27" fillId="0" borderId="0" xfId="0" applyNumberFormat="1" applyFont="1" applyProtection="1">
      <protection hidden="1"/>
    </xf>
    <xf numFmtId="166" fontId="3" fillId="6" borderId="0" xfId="0" applyNumberFormat="1" applyFont="1" applyFill="1" applyAlignment="1">
      <alignment vertical="center"/>
    </xf>
    <xf numFmtId="0" fontId="0" fillId="0" borderId="0" xfId="0" applyAlignment="1">
      <alignment vertical="center"/>
    </xf>
    <xf numFmtId="166" fontId="3" fillId="7" borderId="11" xfId="0" quotePrefix="1" applyNumberFormat="1" applyFont="1" applyFill="1" applyBorder="1" applyAlignment="1">
      <alignment horizontal="left" vertical="center"/>
    </xf>
    <xf numFmtId="0" fontId="3" fillId="0" borderId="0" xfId="0" applyFont="1" applyAlignment="1">
      <alignment vertical="center"/>
    </xf>
    <xf numFmtId="5" fontId="6" fillId="8" borderId="0" xfId="1" applyNumberFormat="1" applyFont="1" applyFill="1" applyBorder="1" applyAlignment="1" applyProtection="1">
      <alignment vertical="center"/>
      <protection locked="0"/>
    </xf>
    <xf numFmtId="166" fontId="29" fillId="7" borderId="11" xfId="0" applyNumberFormat="1" applyFont="1" applyFill="1" applyBorder="1" applyAlignment="1">
      <alignment horizontal="left" vertical="center"/>
    </xf>
    <xf numFmtId="167" fontId="6" fillId="9" borderId="0" xfId="1" applyNumberFormat="1" applyFont="1" applyFill="1" applyBorder="1" applyAlignment="1" applyProtection="1">
      <alignment vertical="center"/>
    </xf>
    <xf numFmtId="0" fontId="0" fillId="0" borderId="10" xfId="0" applyBorder="1" applyAlignment="1">
      <alignment vertical="center"/>
    </xf>
    <xf numFmtId="0" fontId="3" fillId="7" borderId="0" xfId="0" applyFont="1" applyFill="1" applyAlignment="1">
      <alignment vertical="center"/>
    </xf>
    <xf numFmtId="166" fontId="6" fillId="7" borderId="11" xfId="0" quotePrefix="1" applyNumberFormat="1" applyFont="1" applyFill="1" applyBorder="1" applyAlignment="1">
      <alignment horizontal="left" vertical="center"/>
    </xf>
    <xf numFmtId="0" fontId="6" fillId="7" borderId="0" xfId="0" applyFont="1" applyFill="1" applyAlignment="1">
      <alignment vertical="center"/>
    </xf>
    <xf numFmtId="168" fontId="6" fillId="7" borderId="0" xfId="1" applyNumberFormat="1" applyFont="1" applyFill="1" applyBorder="1" applyAlignment="1" applyProtection="1">
      <alignment vertical="center"/>
    </xf>
    <xf numFmtId="166" fontId="30" fillId="6" borderId="11" xfId="0" applyNumberFormat="1" applyFont="1" applyFill="1" applyBorder="1" applyAlignment="1">
      <alignment vertical="center"/>
    </xf>
    <xf numFmtId="166" fontId="6" fillId="7" borderId="0" xfId="0" quotePrefix="1" applyNumberFormat="1" applyFont="1" applyFill="1" applyAlignment="1">
      <alignment horizontal="left" vertical="center"/>
    </xf>
    <xf numFmtId="167" fontId="5" fillId="9" borderId="0" xfId="1" applyNumberFormat="1" applyFont="1" applyFill="1" applyBorder="1" applyAlignment="1" applyProtection="1">
      <alignment vertical="center"/>
    </xf>
    <xf numFmtId="6" fontId="0" fillId="6" borderId="0" xfId="0" applyNumberFormat="1" applyFill="1"/>
    <xf numFmtId="0" fontId="6" fillId="0" borderId="10" xfId="0" applyFont="1" applyBorder="1" applyAlignment="1">
      <alignment horizontal="center" vertical="center"/>
    </xf>
    <xf numFmtId="166" fontId="31" fillId="6" borderId="0" xfId="0" applyNumberFormat="1" applyFont="1" applyFill="1" applyAlignment="1">
      <alignment vertical="center" wrapText="1"/>
    </xf>
    <xf numFmtId="0" fontId="32" fillId="0" borderId="0" xfId="0" applyFont="1" applyAlignment="1">
      <alignment wrapText="1"/>
    </xf>
    <xf numFmtId="6" fontId="6" fillId="5" borderId="0" xfId="0" applyNumberFormat="1" applyFont="1" applyFill="1"/>
    <xf numFmtId="166" fontId="0" fillId="6" borderId="0" xfId="0" applyNumberFormat="1" applyFill="1" applyAlignment="1">
      <alignment horizontal="center" vertical="center"/>
    </xf>
    <xf numFmtId="10" fontId="3" fillId="5" borderId="0" xfId="0" applyNumberFormat="1" applyFont="1" applyFill="1"/>
    <xf numFmtId="6" fontId="7" fillId="0" borderId="0" xfId="0" applyNumberFormat="1" applyFont="1"/>
    <xf numFmtId="6" fontId="3" fillId="6" borderId="0" xfId="0" applyNumberFormat="1" applyFont="1" applyFill="1" applyAlignment="1">
      <alignment horizontal="center" vertical="center"/>
    </xf>
    <xf numFmtId="167" fontId="31" fillId="6" borderId="0" xfId="0" applyNumberFormat="1" applyFont="1" applyFill="1" applyAlignment="1">
      <alignment horizontal="right" vertical="center"/>
    </xf>
    <xf numFmtId="0" fontId="26" fillId="0" borderId="0" xfId="0" applyFont="1" applyAlignment="1">
      <alignment horizontal="left" vertical="center"/>
    </xf>
    <xf numFmtId="0" fontId="33" fillId="0" borderId="10" xfId="0" quotePrefix="1" applyFont="1" applyBorder="1" applyAlignment="1">
      <alignment horizontal="center" vertical="center" wrapText="1"/>
    </xf>
    <xf numFmtId="6" fontId="5" fillId="5" borderId="0" xfId="0" applyNumberFormat="1" applyFont="1" applyFill="1" applyAlignment="1">
      <alignment horizontal="center" vertical="center"/>
    </xf>
    <xf numFmtId="0" fontId="20" fillId="0" borderId="0" xfId="0" applyFont="1" applyAlignment="1">
      <alignment horizontal="left" vertical="center"/>
    </xf>
    <xf numFmtId="6" fontId="34" fillId="0" borderId="0" xfId="0" applyNumberFormat="1" applyFont="1" applyAlignment="1">
      <alignment horizontal="center" vertical="center"/>
    </xf>
    <xf numFmtId="0" fontId="8" fillId="0" borderId="0" xfId="3" applyAlignment="1" applyProtection="1"/>
    <xf numFmtId="169" fontId="35" fillId="0" borderId="0" xfId="0" applyNumberFormat="1" applyFont="1"/>
    <xf numFmtId="170" fontId="6" fillId="3" borderId="0" xfId="0" applyNumberFormat="1" applyFont="1" applyFill="1" applyProtection="1">
      <protection locked="0"/>
    </xf>
    <xf numFmtId="6" fontId="2" fillId="5" borderId="0" xfId="0" applyNumberFormat="1" applyFont="1" applyFill="1"/>
    <xf numFmtId="0" fontId="6" fillId="7" borderId="7" xfId="0" applyFont="1" applyFill="1" applyBorder="1" applyProtection="1">
      <protection locked="0"/>
    </xf>
    <xf numFmtId="0" fontId="0" fillId="0" borderId="0" xfId="0" applyProtection="1">
      <protection locked="0"/>
    </xf>
    <xf numFmtId="6" fontId="5" fillId="0" borderId="0" xfId="0" applyNumberFormat="1" applyFont="1" applyAlignment="1">
      <alignment horizontal="center" vertical="center"/>
    </xf>
    <xf numFmtId="0" fontId="24" fillId="2" borderId="0" xfId="0" applyFont="1" applyFill="1" applyAlignment="1">
      <alignment horizontal="center" wrapText="1"/>
    </xf>
    <xf numFmtId="10" fontId="6" fillId="3" borderId="0" xfId="0" applyNumberFormat="1" applyFont="1" applyFill="1" applyProtection="1">
      <protection locked="0"/>
    </xf>
    <xf numFmtId="10" fontId="6" fillId="5" borderId="0" xfId="0" applyNumberFormat="1" applyFont="1" applyFill="1"/>
    <xf numFmtId="0" fontId="24" fillId="10" borderId="0" xfId="0" applyFont="1" applyFill="1" applyAlignment="1">
      <alignment horizontal="center" wrapText="1"/>
    </xf>
    <xf numFmtId="0" fontId="24" fillId="10" borderId="1" xfId="0" applyFont="1" applyFill="1" applyBorder="1" applyAlignment="1">
      <alignment horizontal="center" wrapText="1"/>
    </xf>
    <xf numFmtId="0" fontId="0" fillId="0" borderId="1" xfId="0" applyBorder="1"/>
    <xf numFmtId="0" fontId="39" fillId="11" borderId="17" xfId="0" applyFont="1" applyFill="1" applyBorder="1"/>
    <xf numFmtId="0" fontId="39" fillId="2" borderId="17" xfId="0" applyFont="1" applyFill="1" applyBorder="1"/>
    <xf numFmtId="0" fontId="39" fillId="12" borderId="17" xfId="0" applyFont="1" applyFill="1" applyBorder="1"/>
    <xf numFmtId="0" fontId="39" fillId="10" borderId="17" xfId="0" applyFont="1" applyFill="1" applyBorder="1"/>
    <xf numFmtId="0" fontId="0" fillId="3" borderId="0" xfId="0" applyFill="1" applyProtection="1">
      <protection locked="0"/>
    </xf>
    <xf numFmtId="0" fontId="0" fillId="3" borderId="0" xfId="0" applyFill="1" applyAlignment="1" applyProtection="1">
      <alignment horizontal="left"/>
      <protection locked="0"/>
    </xf>
    <xf numFmtId="0" fontId="6" fillId="0" borderId="16" xfId="0" applyFont="1" applyBorder="1" applyAlignment="1">
      <alignment horizontal="center"/>
    </xf>
    <xf numFmtId="0" fontId="6" fillId="0" borderId="0" xfId="0" applyFont="1" applyAlignment="1">
      <alignment horizontal="center"/>
    </xf>
    <xf numFmtId="0" fontId="0" fillId="3" borderId="12" xfId="0" applyFill="1" applyBorder="1" applyAlignment="1" applyProtection="1">
      <alignment horizontal="left"/>
      <protection locked="0"/>
    </xf>
    <xf numFmtId="0" fontId="15" fillId="0" borderId="0" xfId="0" applyFont="1" applyAlignment="1">
      <alignment wrapText="1"/>
    </xf>
    <xf numFmtId="0" fontId="13" fillId="0" borderId="0" xfId="0" applyFont="1" applyAlignment="1">
      <alignment horizontal="center"/>
    </xf>
    <xf numFmtId="0" fontId="26" fillId="0" borderId="0" xfId="0" applyFont="1" applyAlignment="1">
      <alignment horizontal="center" vertical="center"/>
    </xf>
    <xf numFmtId="0" fontId="3" fillId="3" borderId="0" xfId="0" applyFont="1" applyFill="1" applyProtection="1">
      <protection locked="0"/>
    </xf>
    <xf numFmtId="0" fontId="14" fillId="0" borderId="11" xfId="0" applyFont="1" applyBorder="1" applyAlignment="1">
      <alignment horizontal="center"/>
    </xf>
    <xf numFmtId="0" fontId="14" fillId="0" borderId="0" xfId="0" applyFont="1" applyAlignment="1">
      <alignment horizontal="center"/>
    </xf>
    <xf numFmtId="0" fontId="14" fillId="0" borderId="10" xfId="0" applyFont="1" applyBorder="1" applyAlignment="1">
      <alignment horizontal="center"/>
    </xf>
    <xf numFmtId="0" fontId="0" fillId="0" borderId="2" xfId="0" applyBorder="1"/>
    <xf numFmtId="0" fontId="0" fillId="0" borderId="12" xfId="0" applyBorder="1"/>
    <xf numFmtId="0" fontId="0" fillId="0" borderId="0" xfId="0" applyAlignment="1">
      <alignment wrapText="1"/>
    </xf>
    <xf numFmtId="166" fontId="19" fillId="6" borderId="0" xfId="0" applyNumberFormat="1" applyFont="1" applyFill="1" applyAlignment="1">
      <alignment horizontal="right" vertical="center"/>
    </xf>
    <xf numFmtId="0" fontId="6" fillId="0" borderId="0" xfId="0" applyFont="1" applyAlignment="1">
      <alignment horizontal="right"/>
    </xf>
    <xf numFmtId="166" fontId="38" fillId="0" borderId="0" xfId="0" applyNumberFormat="1" applyFont="1" applyAlignment="1">
      <alignment horizontal="right" vertical="center" wrapText="1"/>
    </xf>
    <xf numFmtId="166" fontId="38" fillId="6" borderId="0" xfId="0" applyNumberFormat="1" applyFont="1" applyFill="1" applyAlignment="1">
      <alignment horizontal="right" vertical="center" wrapText="1"/>
    </xf>
    <xf numFmtId="0" fontId="6" fillId="0" borderId="0" xfId="0" applyFont="1"/>
    <xf numFmtId="0" fontId="8" fillId="0" borderId="0" xfId="3" applyAlignment="1" applyProtection="1">
      <protection locked="0"/>
    </xf>
    <xf numFmtId="0" fontId="0" fillId="0" borderId="0" xfId="0"/>
    <xf numFmtId="0" fontId="14" fillId="0" borderId="11" xfId="0" applyFont="1" applyBorder="1" applyAlignment="1">
      <alignment horizontal="center" wrapText="1"/>
    </xf>
    <xf numFmtId="0" fontId="14" fillId="0" borderId="0" xfId="0" applyFont="1" applyAlignment="1">
      <alignment horizontal="center" wrapText="1"/>
    </xf>
    <xf numFmtId="0" fontId="14" fillId="0" borderId="10" xfId="0" applyFont="1" applyBorder="1" applyAlignment="1">
      <alignment horizontal="center" wrapText="1"/>
    </xf>
    <xf numFmtId="166" fontId="36" fillId="7" borderId="11" xfId="0" applyNumberFormat="1" applyFont="1" applyFill="1" applyBorder="1" applyAlignment="1">
      <alignment horizontal="center" vertical="top"/>
    </xf>
    <xf numFmtId="166" fontId="36" fillId="7" borderId="0" xfId="0" applyNumberFormat="1" applyFont="1" applyFill="1" applyAlignment="1">
      <alignment horizontal="center" vertical="top"/>
    </xf>
    <xf numFmtId="166" fontId="36" fillId="7" borderId="10" xfId="0" applyNumberFormat="1" applyFont="1" applyFill="1" applyBorder="1" applyAlignment="1">
      <alignment horizontal="center" vertical="top"/>
    </xf>
    <xf numFmtId="0" fontId="37" fillId="0" borderId="13" xfId="0" applyFont="1" applyBorder="1" applyAlignment="1">
      <alignment horizontal="center"/>
    </xf>
    <xf numFmtId="0" fontId="37" fillId="0" borderId="14" xfId="0" applyFont="1" applyBorder="1" applyAlignment="1">
      <alignment horizontal="center"/>
    </xf>
    <xf numFmtId="0" fontId="37" fillId="0" borderId="15" xfId="0" applyFont="1" applyBorder="1" applyAlignment="1">
      <alignment horizontal="center"/>
    </xf>
    <xf numFmtId="0" fontId="37" fillId="0" borderId="11" xfId="0" applyFont="1" applyBorder="1" applyAlignment="1">
      <alignment horizontal="center"/>
    </xf>
    <xf numFmtId="0" fontId="37" fillId="0" borderId="0" xfId="0" applyFont="1" applyAlignment="1">
      <alignment horizontal="center"/>
    </xf>
    <xf numFmtId="0" fontId="37" fillId="0" borderId="10" xfId="0" applyFont="1" applyBorder="1" applyAlignment="1">
      <alignment horizontal="center"/>
    </xf>
    <xf numFmtId="0" fontId="32" fillId="0" borderId="0" xfId="0" applyFont="1" applyAlignment="1">
      <alignment wrapText="1"/>
    </xf>
  </cellXfs>
  <cellStyles count="7">
    <cellStyle name="Currency" xfId="1" builtinId="4"/>
    <cellStyle name="Currency 2" xfId="2" xr:uid="{00000000-0005-0000-0000-000001000000}"/>
    <cellStyle name="Hyperlink" xfId="3" builtinId="8"/>
    <cellStyle name="Normal" xfId="0" builtinId="0"/>
    <cellStyle name="Normal 2" xfId="4" xr:uid="{00000000-0005-0000-0000-000004000000}"/>
    <cellStyle name="Normal 3" xfId="5" xr:uid="{00000000-0005-0000-0000-000005000000}"/>
    <cellStyle name="Normal 4" xfId="6" xr:uid="{00000000-0005-0000-0000-000006000000}"/>
  </cellStyles>
  <dxfs count="26">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numFmt numFmtId="165" formatCode="&quot;$&quot;#,##0"/>
      <alignment horizontal="center" vertical="bottom" textRotation="0" wrapText="0" indent="0" justifyLastLine="0" shrinkToFit="0" readingOrder="0"/>
    </dxf>
    <dxf>
      <font>
        <b val="0"/>
      </font>
    </dxf>
    <dxf>
      <numFmt numFmtId="165" formatCode="&quot;$&quot;#,##0"/>
    </dxf>
    <dxf>
      <font>
        <b/>
        <i val="0"/>
        <strike val="0"/>
        <color theme="0"/>
        <name val="Cambria"/>
        <scheme val="none"/>
      </font>
      <fill>
        <patternFill>
          <bgColor rgb="FFFF0000"/>
        </patternFill>
      </fill>
      <border>
        <left style="thin">
          <color indexed="64"/>
        </left>
        <right style="thin">
          <color indexed="64"/>
        </right>
        <top style="thin">
          <color indexed="64"/>
        </top>
        <bottom style="thin">
          <color indexed="64"/>
        </bottom>
      </border>
    </dxf>
    <dxf>
      <font>
        <color theme="0"/>
      </font>
      <fill>
        <patternFill>
          <bgColor rgb="FFFF0000"/>
        </patternFill>
      </fill>
    </dxf>
    <dxf>
      <font>
        <color theme="0"/>
      </font>
      <fill>
        <patternFill>
          <bgColor rgb="FFFF0000"/>
        </patternFill>
      </fill>
    </dxf>
    <dxf>
      <font>
        <b/>
        <i val="0"/>
        <color theme="0"/>
      </font>
      <fill>
        <patternFill>
          <bgColor rgb="FFFF0000"/>
        </patternFill>
      </fill>
    </dxf>
    <dxf>
      <font>
        <b/>
        <i val="0"/>
        <color theme="0"/>
      </font>
      <fill>
        <patternFill>
          <bgColor rgb="FF00B050"/>
        </patternFill>
      </fill>
    </dxf>
    <dxf>
      <font>
        <b/>
        <i val="0"/>
        <color theme="0"/>
      </font>
      <fill>
        <patternFill>
          <bgColor rgb="FFFF0000"/>
        </patternFill>
      </fill>
      <border>
        <left style="thin">
          <color indexed="64"/>
        </left>
        <right style="thin">
          <color indexed="64"/>
        </right>
        <top style="thin">
          <color indexed="64"/>
        </top>
        <bottom style="thin">
          <color indexed="64"/>
        </bottom>
      </border>
    </dxf>
    <dxf>
      <font>
        <color theme="0"/>
      </font>
      <fill>
        <patternFill>
          <bgColor rgb="FFFF0000"/>
        </patternFill>
      </fill>
    </dxf>
    <dxf>
      <font>
        <b/>
        <i val="0"/>
        <color theme="0"/>
      </font>
      <fill>
        <patternFill>
          <bgColor rgb="FFFF0000"/>
        </patternFill>
      </fill>
    </dxf>
    <dxf>
      <font>
        <b/>
        <i val="0"/>
        <color theme="0"/>
      </font>
      <fill>
        <patternFill>
          <bgColor rgb="FFFF0000"/>
        </patternFill>
      </fill>
      <border>
        <left style="thin">
          <color indexed="64"/>
        </left>
        <right style="thin">
          <color indexed="64"/>
        </right>
        <top style="thin">
          <color indexed="64"/>
        </top>
        <bottom style="thin">
          <color indexed="64"/>
        </bottom>
      </border>
    </dxf>
    <dxf>
      <font>
        <b/>
        <i val="0"/>
        <color theme="0"/>
        <name val="Cambria"/>
        <scheme val="none"/>
      </font>
      <fill>
        <patternFill>
          <bgColor rgb="FFFF0000"/>
        </patternFill>
      </fill>
    </dxf>
    <dxf>
      <fill>
        <patternFill>
          <bgColor rgb="FFFF0000"/>
        </patternFill>
      </fill>
    </dxf>
    <dxf>
      <fill>
        <patternFill>
          <bgColor rgb="FFFFFF66"/>
        </patternFill>
      </fill>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b/>
        <i val="0"/>
        <strike val="0"/>
        <color theme="0"/>
        <name val="Cambria"/>
        <scheme val="none"/>
      </font>
      <fill>
        <patternFill>
          <bgColor rgb="FFFF0000"/>
        </patternFill>
      </fill>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12</xdr:col>
      <xdr:colOff>0</xdr:colOff>
      <xdr:row>3</xdr:row>
      <xdr:rowOff>0</xdr:rowOff>
    </xdr:from>
    <xdr:ext cx="6934278" cy="264560"/>
    <xdr:sp macro="" textlink="">
      <xdr:nvSpPr>
        <xdr:cNvPr id="2" name="TextBox 1">
          <a:extLst>
            <a:ext uri="{FF2B5EF4-FFF2-40B4-BE49-F238E27FC236}">
              <a16:creationId xmlns:a16="http://schemas.microsoft.com/office/drawing/2014/main" id="{2C6B8D16-CF71-4C46-9699-88949BA9EA33}"/>
            </a:ext>
          </a:extLst>
        </xdr:cNvPr>
        <xdr:cNvSpPr txBox="1"/>
      </xdr:nvSpPr>
      <xdr:spPr>
        <a:xfrm>
          <a:off x="11704320" y="1927860"/>
          <a:ext cx="6934278"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lang="en-US"/>
        </a:p>
      </xdr:txBody>
    </xdr:sp>
    <xdr:clientData/>
  </xdr:one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0" xr:uid="{00000000-000C-0000-FFFF-FFFF00000000}" name="Table3102" displayName="Table3102" ref="A1:J102" totalsRowShown="0" headerRowDxfId="9">
  <autoFilter ref="A1:J102" xr:uid="{00000000-0009-0000-0100-00006E000000}"/>
  <sortState xmlns:xlrd2="http://schemas.microsoft.com/office/spreadsheetml/2017/richdata2" ref="A2:J102">
    <sortCondition ref="A2:A102"/>
  </sortState>
  <tableColumns count="10">
    <tableColumn id="1" xr3:uid="{00000000-0010-0000-0000-000001000000}" name="Column1" dataDxfId="8"/>
    <tableColumn id="2" xr3:uid="{00000000-0010-0000-0000-000002000000}" name="Column2"/>
    <tableColumn id="3" xr3:uid="{00000000-0010-0000-0000-000003000000}" name="Column3" dataDxfId="7"/>
    <tableColumn id="4" xr3:uid="{00000000-0010-0000-0000-000004000000}" name="Column4" dataDxfId="6"/>
    <tableColumn id="5" xr3:uid="{00000000-0010-0000-0000-000005000000}" name="Column5" dataDxfId="5"/>
    <tableColumn id="6" xr3:uid="{00000000-0010-0000-0000-000006000000}" name="Column6" dataDxfId="4"/>
    <tableColumn id="7" xr3:uid="{00000000-0010-0000-0000-000007000000}" name="Column7" dataDxfId="3"/>
    <tableColumn id="8" xr3:uid="{00000000-0010-0000-0000-000008000000}" name="Column8" dataDxfId="2"/>
    <tableColumn id="9" xr3:uid="{00000000-0010-0000-0000-000009000000}" name="Column9" dataDxfId="1"/>
    <tableColumn id="10" xr3:uid="{00000000-0010-0000-0000-00000A000000}" name="Column10" data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3.bin"/><Relationship Id="rId7"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drawing" Target="../drawings/drawing1.x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C1:N155"/>
  <sheetViews>
    <sheetView showGridLines="0" tabSelected="1" zoomScale="125" zoomScaleNormal="125" zoomScaleSheetLayoutView="100" workbookViewId="0">
      <selection activeCell="E99" sqref="E99"/>
    </sheetView>
  </sheetViews>
  <sheetFormatPr defaultRowHeight="12.75" x14ac:dyDescent="0.2"/>
  <cols>
    <col min="1" max="1" width="2.5703125" customWidth="1"/>
    <col min="2" max="2" width="7" customWidth="1"/>
    <col min="3" max="3" width="40.5703125" customWidth="1"/>
    <col min="4" max="4" width="13.85546875" customWidth="1"/>
    <col min="5" max="5" width="14.42578125" customWidth="1"/>
    <col min="6" max="6" width="13.140625" customWidth="1"/>
    <col min="7" max="7" width="16.28515625" customWidth="1"/>
    <col min="8" max="8" width="16" customWidth="1"/>
    <col min="9" max="10" width="13.5703125" customWidth="1"/>
    <col min="11" max="11" width="12.28515625" customWidth="1"/>
    <col min="12" max="12" width="12.140625" customWidth="1"/>
    <col min="13" max="13" width="14.42578125" customWidth="1"/>
  </cols>
  <sheetData>
    <row r="1" spans="3:14" ht="81" customHeight="1" x14ac:dyDescent="0.2">
      <c r="D1" s="151" t="e" vm="1">
        <v>#VALUE!</v>
      </c>
      <c r="E1" s="151"/>
      <c r="G1" s="29"/>
      <c r="I1" s="54" t="s">
        <v>0</v>
      </c>
      <c r="L1" s="54"/>
      <c r="M1" s="54"/>
    </row>
    <row r="2" spans="3:14" ht="48" customHeight="1" x14ac:dyDescent="0.3">
      <c r="C2" s="136" t="s">
        <v>1</v>
      </c>
      <c r="D2" s="136"/>
      <c r="E2" s="136"/>
      <c r="F2" s="136"/>
      <c r="G2" s="136"/>
      <c r="H2" s="136"/>
      <c r="I2" s="136"/>
    </row>
    <row r="3" spans="3:14" ht="22.5" customHeight="1" x14ac:dyDescent="0.2">
      <c r="C3" s="137" t="s">
        <v>2</v>
      </c>
      <c r="D3" s="137"/>
      <c r="E3" s="137"/>
      <c r="F3" s="137"/>
      <c r="G3" s="137"/>
      <c r="H3" s="137"/>
      <c r="I3" s="137"/>
      <c r="J3" s="55"/>
      <c r="K3" s="55"/>
      <c r="L3" s="55"/>
      <c r="M3" s="55"/>
      <c r="N3" s="33"/>
    </row>
    <row r="4" spans="3:14" ht="18.75" customHeight="1" x14ac:dyDescent="0.2">
      <c r="C4" s="137" t="s">
        <v>3</v>
      </c>
      <c r="D4" s="137"/>
      <c r="E4" s="137"/>
      <c r="F4" s="137"/>
      <c r="G4" s="137"/>
      <c r="H4" s="137"/>
      <c r="I4" s="137"/>
      <c r="J4" s="55"/>
      <c r="K4" s="55"/>
      <c r="L4" s="55"/>
      <c r="M4" s="55"/>
      <c r="N4" s="33"/>
    </row>
    <row r="5" spans="3:14" ht="29.25" customHeight="1" x14ac:dyDescent="0.2">
      <c r="C5" s="137" t="s">
        <v>4</v>
      </c>
      <c r="D5" s="137"/>
      <c r="E5" s="137"/>
      <c r="F5" s="137"/>
      <c r="G5" s="137"/>
      <c r="H5" s="137"/>
      <c r="I5" s="137"/>
    </row>
    <row r="6" spans="3:14" ht="17.25" customHeight="1" x14ac:dyDescent="0.2">
      <c r="C6" s="3" t="s">
        <v>5</v>
      </c>
      <c r="F6" s="138"/>
      <c r="G6" s="138"/>
      <c r="H6" s="138"/>
      <c r="I6" s="138"/>
    </row>
    <row r="7" spans="3:14" x14ac:dyDescent="0.2">
      <c r="C7" s="9"/>
    </row>
    <row r="8" spans="3:14" ht="15.75" customHeight="1" x14ac:dyDescent="0.2">
      <c r="C8" s="3" t="s">
        <v>6</v>
      </c>
      <c r="D8" s="138"/>
      <c r="E8" s="138"/>
      <c r="F8" s="138"/>
      <c r="G8" s="138"/>
      <c r="H8" s="138"/>
      <c r="I8" s="138"/>
    </row>
    <row r="9" spans="3:14" ht="15.75" customHeight="1" x14ac:dyDescent="0.2">
      <c r="C9" s="3" t="s">
        <v>7</v>
      </c>
      <c r="D9" s="138"/>
      <c r="E9" s="138"/>
      <c r="F9" s="138"/>
      <c r="G9" s="138"/>
      <c r="H9" s="138"/>
      <c r="I9" s="138"/>
    </row>
    <row r="10" spans="3:14" ht="15.75" customHeight="1" x14ac:dyDescent="0.2">
      <c r="C10" s="3" t="s">
        <v>8</v>
      </c>
      <c r="D10" s="27"/>
    </row>
    <row r="11" spans="3:14" ht="15.75" customHeight="1" x14ac:dyDescent="0.2">
      <c r="C11" s="3"/>
      <c r="D11" s="53"/>
    </row>
    <row r="12" spans="3:14" ht="15.75" customHeight="1" x14ac:dyDescent="0.2">
      <c r="C12" s="3" t="s">
        <v>9</v>
      </c>
      <c r="F12" s="49" t="s">
        <v>10</v>
      </c>
    </row>
    <row r="13" spans="3:14" ht="15.75" customHeight="1" x14ac:dyDescent="0.2">
      <c r="C13" s="46" t="s">
        <v>11</v>
      </c>
      <c r="D13" s="38"/>
      <c r="F13" s="48">
        <f>IF(F12="yes",37500,35000)</f>
        <v>37500</v>
      </c>
    </row>
    <row r="14" spans="3:14" ht="15.75" customHeight="1" x14ac:dyDescent="0.2">
      <c r="C14" s="46"/>
      <c r="D14" s="38"/>
      <c r="F14" s="48"/>
    </row>
    <row r="15" spans="3:14" ht="15.75" x14ac:dyDescent="0.25">
      <c r="C15" s="5" t="s">
        <v>12</v>
      </c>
    </row>
    <row r="16" spans="3:14" x14ac:dyDescent="0.2">
      <c r="C16" s="6" t="s">
        <v>13</v>
      </c>
    </row>
    <row r="17" spans="3:8" x14ac:dyDescent="0.2">
      <c r="C17" s="3" t="s">
        <v>14</v>
      </c>
      <c r="D17" s="11" t="s">
        <v>15</v>
      </c>
      <c r="E17" s="11" t="s">
        <v>16</v>
      </c>
    </row>
    <row r="18" spans="3:8" x14ac:dyDescent="0.2">
      <c r="C18" s="19"/>
      <c r="D18" s="16">
        <v>0</v>
      </c>
      <c r="E18" s="20">
        <f>D18*12</f>
        <v>0</v>
      </c>
    </row>
    <row r="19" spans="3:8" x14ac:dyDescent="0.2">
      <c r="C19" s="19"/>
      <c r="D19" s="16"/>
      <c r="E19" s="20">
        <f>D19*12</f>
        <v>0</v>
      </c>
    </row>
    <row r="20" spans="3:8" x14ac:dyDescent="0.2">
      <c r="C20" s="19" t="s">
        <v>17</v>
      </c>
      <c r="D20" s="17"/>
      <c r="E20" s="21">
        <f>D20*12</f>
        <v>0</v>
      </c>
    </row>
    <row r="21" spans="3:8" x14ac:dyDescent="0.2">
      <c r="C21" s="23" t="s">
        <v>18</v>
      </c>
      <c r="D21" s="22">
        <f>SUM(D18:D20)</f>
        <v>0</v>
      </c>
      <c r="E21" s="64">
        <f>SUM(E18:E20)</f>
        <v>0</v>
      </c>
    </row>
    <row r="22" spans="3:8" x14ac:dyDescent="0.2">
      <c r="C22" s="3" t="s">
        <v>19</v>
      </c>
      <c r="D22" s="18"/>
      <c r="E22" s="18"/>
    </row>
    <row r="23" spans="3:8" x14ac:dyDescent="0.2">
      <c r="C23" s="15" t="s">
        <v>20</v>
      </c>
      <c r="D23" s="16"/>
      <c r="E23" s="20">
        <f t="shared" ref="E23:E28" si="0">D23*12</f>
        <v>0</v>
      </c>
    </row>
    <row r="24" spans="3:8" x14ac:dyDescent="0.2">
      <c r="C24" s="15" t="s">
        <v>21</v>
      </c>
      <c r="D24" s="16"/>
      <c r="E24" s="20">
        <f t="shared" si="0"/>
        <v>0</v>
      </c>
    </row>
    <row r="25" spans="3:8" x14ac:dyDescent="0.2">
      <c r="C25" s="15" t="s">
        <v>22</v>
      </c>
      <c r="D25" s="16"/>
      <c r="E25" s="20">
        <f t="shared" si="0"/>
        <v>0</v>
      </c>
    </row>
    <row r="26" spans="3:8" x14ac:dyDescent="0.2">
      <c r="C26" s="6" t="s">
        <v>23</v>
      </c>
      <c r="D26" s="20">
        <f>G39</f>
        <v>0</v>
      </c>
      <c r="E26" s="20">
        <f t="shared" si="0"/>
        <v>0</v>
      </c>
    </row>
    <row r="27" spans="3:8" x14ac:dyDescent="0.2">
      <c r="C27" s="15" t="s">
        <v>24</v>
      </c>
      <c r="D27" s="17"/>
      <c r="E27" s="21">
        <f t="shared" si="0"/>
        <v>0</v>
      </c>
    </row>
    <row r="28" spans="3:8" x14ac:dyDescent="0.2">
      <c r="C28" s="6" t="s">
        <v>25</v>
      </c>
      <c r="D28" s="21">
        <f>SUM(D23:D27)</f>
        <v>0</v>
      </c>
      <c r="E28" s="21">
        <f t="shared" si="0"/>
        <v>0</v>
      </c>
    </row>
    <row r="29" spans="3:8" x14ac:dyDescent="0.2">
      <c r="C29" s="24" t="s">
        <v>26</v>
      </c>
      <c r="D29" s="22">
        <f>D21+D28</f>
        <v>0</v>
      </c>
      <c r="E29" s="64">
        <f>E21+E28</f>
        <v>0</v>
      </c>
    </row>
    <row r="30" spans="3:8" ht="29.25" customHeight="1" x14ac:dyDescent="0.2">
      <c r="C30" s="40"/>
      <c r="D30" s="98"/>
      <c r="E30" s="98"/>
    </row>
    <row r="31" spans="3:8" ht="17.25" customHeight="1" x14ac:dyDescent="0.25">
      <c r="C31" s="5" t="s">
        <v>27</v>
      </c>
      <c r="D31" s="2"/>
    </row>
    <row r="32" spans="3:8" ht="24.75" customHeight="1" x14ac:dyDescent="0.2">
      <c r="C32" s="2" t="s">
        <v>28</v>
      </c>
      <c r="D32" s="2" t="s">
        <v>29</v>
      </c>
      <c r="E32" s="2" t="s">
        <v>30</v>
      </c>
      <c r="F32" s="11" t="s">
        <v>31</v>
      </c>
      <c r="G32" s="8" t="s">
        <v>32</v>
      </c>
      <c r="H32" s="8" t="s">
        <v>33</v>
      </c>
    </row>
    <row r="33" spans="3:8" x14ac:dyDescent="0.2">
      <c r="C33" s="15"/>
      <c r="D33" s="15"/>
      <c r="E33" s="15"/>
      <c r="F33" s="16"/>
      <c r="G33" s="16"/>
      <c r="H33" s="20">
        <f t="shared" ref="H33:H38" si="1">G33*12</f>
        <v>0</v>
      </c>
    </row>
    <row r="34" spans="3:8" x14ac:dyDescent="0.2">
      <c r="C34" s="15"/>
      <c r="D34" s="15"/>
      <c r="E34" s="15"/>
      <c r="F34" s="16"/>
      <c r="G34" s="16"/>
      <c r="H34" s="20">
        <f t="shared" si="1"/>
        <v>0</v>
      </c>
    </row>
    <row r="35" spans="3:8" x14ac:dyDescent="0.2">
      <c r="C35" s="15"/>
      <c r="D35" s="15"/>
      <c r="E35" s="15"/>
      <c r="F35" s="16"/>
      <c r="G35" s="16"/>
      <c r="H35" s="20">
        <f t="shared" si="1"/>
        <v>0</v>
      </c>
    </row>
    <row r="36" spans="3:8" x14ac:dyDescent="0.2">
      <c r="C36" s="15"/>
      <c r="D36" s="15"/>
      <c r="E36" s="15"/>
      <c r="F36" s="16"/>
      <c r="G36" s="16"/>
      <c r="H36" s="20">
        <f t="shared" si="1"/>
        <v>0</v>
      </c>
    </row>
    <row r="37" spans="3:8" ht="14.25" customHeight="1" x14ac:dyDescent="0.2">
      <c r="C37" s="15"/>
      <c r="D37" s="15"/>
      <c r="E37" s="15"/>
      <c r="F37" s="16"/>
      <c r="G37" s="16"/>
      <c r="H37" s="20">
        <f t="shared" si="1"/>
        <v>0</v>
      </c>
    </row>
    <row r="38" spans="3:8" x14ac:dyDescent="0.2">
      <c r="C38" s="15"/>
      <c r="D38" s="15"/>
      <c r="E38" s="15"/>
      <c r="F38" s="16"/>
      <c r="G38" s="16"/>
      <c r="H38" s="20">
        <f t="shared" si="1"/>
        <v>0</v>
      </c>
    </row>
    <row r="39" spans="3:8" x14ac:dyDescent="0.2">
      <c r="C39" s="24" t="s">
        <v>34</v>
      </c>
      <c r="D39" s="66"/>
      <c r="E39" s="66"/>
      <c r="F39" s="22">
        <f>SUM(F33:F38)</f>
        <v>0</v>
      </c>
      <c r="G39" s="22">
        <f>SUM(G33:G38)</f>
        <v>0</v>
      </c>
      <c r="H39" s="64">
        <f>SUM(H33:H38)</f>
        <v>0</v>
      </c>
    </row>
    <row r="41" spans="3:8" ht="15.75" x14ac:dyDescent="0.25">
      <c r="C41" s="5" t="s">
        <v>35</v>
      </c>
    </row>
    <row r="42" spans="3:8" x14ac:dyDescent="0.2">
      <c r="C42" s="2" t="s">
        <v>28</v>
      </c>
      <c r="D42" s="2" t="s">
        <v>29</v>
      </c>
      <c r="F42" s="2" t="s">
        <v>30</v>
      </c>
      <c r="H42" s="2" t="s">
        <v>36</v>
      </c>
    </row>
    <row r="43" spans="3:8" x14ac:dyDescent="0.2">
      <c r="C43" s="15"/>
      <c r="D43" s="131"/>
      <c r="E43" s="131"/>
      <c r="F43" s="131"/>
      <c r="G43" s="131"/>
      <c r="H43" s="16"/>
    </row>
    <row r="44" spans="3:8" x14ac:dyDescent="0.2">
      <c r="C44" s="15"/>
      <c r="D44" s="131"/>
      <c r="E44" s="131"/>
      <c r="F44" s="131"/>
      <c r="G44" s="131"/>
      <c r="H44" s="16"/>
    </row>
    <row r="45" spans="3:8" ht="12.75" customHeight="1" x14ac:dyDescent="0.2">
      <c r="C45" s="15"/>
      <c r="D45" s="131"/>
      <c r="E45" s="131"/>
      <c r="F45" s="131"/>
      <c r="G45" s="131"/>
      <c r="H45" s="16"/>
    </row>
    <row r="46" spans="3:8" ht="12.75" customHeight="1" x14ac:dyDescent="0.2">
      <c r="C46" s="15"/>
      <c r="D46" s="131"/>
      <c r="E46" s="131"/>
      <c r="F46" s="131"/>
      <c r="G46" s="131"/>
      <c r="H46" s="16"/>
    </row>
    <row r="47" spans="3:8" ht="12.75" customHeight="1" x14ac:dyDescent="0.2">
      <c r="C47" s="15"/>
      <c r="D47" s="134"/>
      <c r="E47" s="134"/>
      <c r="F47" s="134"/>
      <c r="G47" s="134"/>
      <c r="H47" s="16"/>
    </row>
    <row r="48" spans="3:8" x14ac:dyDescent="0.2">
      <c r="C48" s="23" t="s">
        <v>37</v>
      </c>
      <c r="D48" s="66"/>
      <c r="E48" s="66"/>
      <c r="F48" s="66"/>
      <c r="G48" s="66"/>
      <c r="H48" s="64">
        <f>SUM(H43:H47)</f>
        <v>0</v>
      </c>
    </row>
    <row r="50" spans="3:8" ht="15.75" x14ac:dyDescent="0.25">
      <c r="C50" s="5" t="s">
        <v>38</v>
      </c>
    </row>
    <row r="52" spans="3:8" x14ac:dyDescent="0.2">
      <c r="C52" s="2" t="s">
        <v>39</v>
      </c>
      <c r="D52" s="2" t="s">
        <v>40</v>
      </c>
      <c r="G52" s="2"/>
      <c r="H52" s="10" t="s">
        <v>41</v>
      </c>
    </row>
    <row r="53" spans="3:8" x14ac:dyDescent="0.2">
      <c r="C53" s="15"/>
      <c r="D53" s="130"/>
      <c r="E53" s="130"/>
      <c r="F53" s="130"/>
      <c r="G53" s="130"/>
      <c r="H53" s="16"/>
    </row>
    <row r="54" spans="3:8" x14ac:dyDescent="0.2">
      <c r="C54" s="15"/>
      <c r="D54" s="130"/>
      <c r="E54" s="130"/>
      <c r="F54" s="130"/>
      <c r="G54" s="130"/>
      <c r="H54" s="16"/>
    </row>
    <row r="55" spans="3:8" x14ac:dyDescent="0.2">
      <c r="C55" s="15"/>
      <c r="D55" s="130"/>
      <c r="E55" s="130"/>
      <c r="F55" s="130"/>
      <c r="G55" s="130"/>
      <c r="H55" s="16"/>
    </row>
    <row r="56" spans="3:8" x14ac:dyDescent="0.2">
      <c r="C56" t="s">
        <v>42</v>
      </c>
      <c r="H56" s="21">
        <f>H48</f>
        <v>0</v>
      </c>
    </row>
    <row r="57" spans="3:8" x14ac:dyDescent="0.2">
      <c r="C57" t="s">
        <v>43</v>
      </c>
      <c r="H57" s="20">
        <f>SUM(H48+H53+H54+H55)</f>
        <v>0</v>
      </c>
    </row>
    <row r="58" spans="3:8" x14ac:dyDescent="0.2">
      <c r="C58" s="6" t="s">
        <v>44</v>
      </c>
      <c r="H58" s="26">
        <v>5.9999999999999995E-4</v>
      </c>
    </row>
    <row r="59" spans="3:8" x14ac:dyDescent="0.2">
      <c r="C59" s="6"/>
      <c r="H59" s="63"/>
    </row>
    <row r="60" spans="3:8" x14ac:dyDescent="0.2">
      <c r="E60" s="10"/>
      <c r="H60" s="10" t="s">
        <v>16</v>
      </c>
    </row>
    <row r="61" spans="3:8" x14ac:dyDescent="0.2">
      <c r="C61" s="24" t="s">
        <v>45</v>
      </c>
      <c r="D61" s="67"/>
      <c r="E61" s="68"/>
      <c r="F61" s="66"/>
      <c r="G61" s="66"/>
      <c r="H61" s="69" t="str">
        <f>IF(H57&gt;=5000,H57*0.0006,"$0.00")</f>
        <v>$0.00</v>
      </c>
    </row>
    <row r="63" spans="3:8" ht="15.75" x14ac:dyDescent="0.25">
      <c r="C63" s="5" t="s">
        <v>46</v>
      </c>
      <c r="D63" s="4"/>
    </row>
    <row r="64" spans="3:8" x14ac:dyDescent="0.2">
      <c r="C64" s="2"/>
      <c r="D64" s="11" t="s">
        <v>15</v>
      </c>
      <c r="E64" s="11" t="s">
        <v>16</v>
      </c>
    </row>
    <row r="65" spans="3:8" x14ac:dyDescent="0.2">
      <c r="C65" t="s">
        <v>14</v>
      </c>
      <c r="D65" s="20">
        <f>D29</f>
        <v>0</v>
      </c>
      <c r="E65" s="20">
        <f>D65*12</f>
        <v>0</v>
      </c>
    </row>
    <row r="66" spans="3:8" x14ac:dyDescent="0.2">
      <c r="C66" t="s">
        <v>47</v>
      </c>
      <c r="D66" s="20">
        <f>G39</f>
        <v>0</v>
      </c>
      <c r="E66" s="20">
        <f>D66*12</f>
        <v>0</v>
      </c>
    </row>
    <row r="67" spans="3:8" x14ac:dyDescent="0.2">
      <c r="C67" t="s">
        <v>48</v>
      </c>
      <c r="D67" s="21">
        <f>H61/12</f>
        <v>0</v>
      </c>
      <c r="E67" s="72" t="str">
        <f>H61</f>
        <v>$0.00</v>
      </c>
    </row>
    <row r="68" spans="3:8" x14ac:dyDescent="0.2">
      <c r="C68" s="24" t="s">
        <v>46</v>
      </c>
      <c r="D68" s="22">
        <f>SUM(D65:D67)</f>
        <v>0</v>
      </c>
      <c r="E68" s="64">
        <f>SUM(E65:E67)</f>
        <v>0</v>
      </c>
    </row>
    <row r="70" spans="3:8" ht="15.75" x14ac:dyDescent="0.25">
      <c r="C70" s="5" t="s">
        <v>49</v>
      </c>
    </row>
    <row r="71" spans="3:8" x14ac:dyDescent="0.2">
      <c r="C71" t="s">
        <v>50</v>
      </c>
      <c r="D71" s="15">
        <v>0</v>
      </c>
    </row>
    <row r="72" spans="3:8" x14ac:dyDescent="0.2">
      <c r="C72" s="6" t="s">
        <v>51</v>
      </c>
      <c r="D72" s="31">
        <v>0</v>
      </c>
      <c r="E72" s="7" t="s">
        <v>52</v>
      </c>
    </row>
    <row r="73" spans="3:8" x14ac:dyDescent="0.2">
      <c r="C73" s="25" t="s">
        <v>53</v>
      </c>
      <c r="D73" s="75">
        <f>IFERROR(E68/(D72/0.8),0)</f>
        <v>0</v>
      </c>
      <c r="E73" s="132" t="str">
        <f>IF(D73&gt;0.8,"Applicant is over the income limit","Household is Income Qualified")</f>
        <v>Household is Income Qualified</v>
      </c>
      <c r="F73" s="133"/>
      <c r="G73" s="133"/>
    </row>
    <row r="74" spans="3:8" x14ac:dyDescent="0.2">
      <c r="E74" s="80"/>
      <c r="F74" s="80"/>
      <c r="G74" s="80"/>
    </row>
    <row r="75" spans="3:8" x14ac:dyDescent="0.2">
      <c r="C75" s="41"/>
      <c r="D75" s="42"/>
    </row>
    <row r="76" spans="3:8" x14ac:dyDescent="0.2">
      <c r="E76" s="7"/>
    </row>
    <row r="77" spans="3:8" ht="30" x14ac:dyDescent="0.25">
      <c r="C77" s="45" t="s">
        <v>54</v>
      </c>
      <c r="D77" s="65">
        <v>0</v>
      </c>
    </row>
    <row r="78" spans="3:8" x14ac:dyDescent="0.2">
      <c r="C78" s="43"/>
      <c r="D78" s="44"/>
      <c r="E78" s="7"/>
    </row>
    <row r="79" spans="3:8" x14ac:dyDescent="0.2">
      <c r="G79" s="1"/>
      <c r="H79" s="1"/>
    </row>
    <row r="80" spans="3:8" ht="15.75" x14ac:dyDescent="0.25">
      <c r="C80" s="5" t="s">
        <v>55</v>
      </c>
    </row>
    <row r="81" spans="3:9" ht="28.5" customHeight="1" x14ac:dyDescent="0.2">
      <c r="C81" s="135" t="s">
        <v>56</v>
      </c>
      <c r="D81" s="135"/>
      <c r="E81" s="135"/>
      <c r="F81" s="135"/>
      <c r="G81" s="135"/>
      <c r="H81" s="135"/>
      <c r="I81" s="57"/>
    </row>
    <row r="82" spans="3:9" x14ac:dyDescent="0.2">
      <c r="C82" s="56"/>
      <c r="D82" s="56"/>
      <c r="E82" s="56"/>
      <c r="F82" s="56"/>
      <c r="G82" s="56"/>
      <c r="H82" s="56"/>
      <c r="I82" s="56"/>
    </row>
    <row r="83" spans="3:9" ht="25.5" x14ac:dyDescent="0.2">
      <c r="C83" s="2" t="s">
        <v>57</v>
      </c>
      <c r="E83" s="2" t="s">
        <v>30</v>
      </c>
      <c r="G83" s="2" t="s">
        <v>58</v>
      </c>
      <c r="H83" s="8" t="s">
        <v>59</v>
      </c>
    </row>
    <row r="84" spans="3:9" x14ac:dyDescent="0.2">
      <c r="C84" s="131"/>
      <c r="D84" s="131"/>
      <c r="E84" s="131"/>
      <c r="F84" s="131"/>
      <c r="G84" s="30"/>
      <c r="H84" s="31"/>
    </row>
    <row r="85" spans="3:9" x14ac:dyDescent="0.2">
      <c r="C85" s="131"/>
      <c r="D85" s="131"/>
      <c r="E85" s="131"/>
      <c r="F85" s="131"/>
      <c r="G85" s="30"/>
      <c r="H85" s="31"/>
    </row>
    <row r="86" spans="3:9" x14ac:dyDescent="0.2">
      <c r="C86" s="131"/>
      <c r="D86" s="131"/>
      <c r="E86" s="131"/>
      <c r="F86" s="131"/>
      <c r="G86" s="30"/>
      <c r="H86" s="31"/>
    </row>
    <row r="87" spans="3:9" x14ac:dyDescent="0.2">
      <c r="C87" s="131"/>
      <c r="D87" s="131"/>
      <c r="E87" s="131"/>
      <c r="F87" s="131"/>
      <c r="G87" s="30"/>
      <c r="H87" s="31"/>
    </row>
    <row r="88" spans="3:9" x14ac:dyDescent="0.2">
      <c r="C88" s="131"/>
      <c r="D88" s="131"/>
      <c r="E88" s="131"/>
      <c r="F88" s="131"/>
      <c r="G88" s="30"/>
      <c r="H88" s="31"/>
    </row>
    <row r="89" spans="3:9" x14ac:dyDescent="0.2">
      <c r="C89" s="131"/>
      <c r="D89" s="131"/>
      <c r="E89" s="131"/>
      <c r="F89" s="131"/>
      <c r="G89" s="30"/>
      <c r="H89" s="31"/>
    </row>
    <row r="90" spans="3:9" x14ac:dyDescent="0.2">
      <c r="C90" s="131"/>
      <c r="D90" s="131"/>
      <c r="E90" s="131"/>
      <c r="F90" s="131"/>
      <c r="G90" s="30"/>
      <c r="H90" s="31"/>
    </row>
    <row r="91" spans="3:9" x14ac:dyDescent="0.2">
      <c r="C91" s="131"/>
      <c r="D91" s="131"/>
      <c r="E91" s="131"/>
      <c r="F91" s="131"/>
      <c r="G91" s="30"/>
      <c r="H91" s="31"/>
    </row>
    <row r="92" spans="3:9" x14ac:dyDescent="0.2">
      <c r="C92" s="131"/>
      <c r="D92" s="131"/>
      <c r="E92" s="131"/>
      <c r="F92" s="131"/>
      <c r="G92" s="30"/>
      <c r="H92" s="31"/>
    </row>
    <row r="93" spans="3:9" x14ac:dyDescent="0.2">
      <c r="C93" s="134"/>
      <c r="D93" s="134"/>
      <c r="E93" s="134"/>
      <c r="F93" s="134"/>
      <c r="G93" s="73"/>
      <c r="H93" s="32"/>
    </row>
    <row r="94" spans="3:9" x14ac:dyDescent="0.2">
      <c r="C94" s="24" t="s">
        <v>60</v>
      </c>
      <c r="D94" s="67"/>
      <c r="E94" s="67"/>
      <c r="F94" s="67"/>
      <c r="G94" s="70">
        <f>SUM(G84:G93)</f>
        <v>0</v>
      </c>
      <c r="H94" s="71">
        <f>SUM(H84:H93)</f>
        <v>0</v>
      </c>
    </row>
    <row r="97" spans="3:7" ht="15.75" x14ac:dyDescent="0.25">
      <c r="C97" s="5" t="s">
        <v>61</v>
      </c>
    </row>
    <row r="98" spans="3:7" x14ac:dyDescent="0.2">
      <c r="C98" s="6" t="s">
        <v>62</v>
      </c>
      <c r="E98" s="81">
        <v>0.2</v>
      </c>
    </row>
    <row r="99" spans="3:7" x14ac:dyDescent="0.2">
      <c r="C99" s="6" t="s">
        <v>63</v>
      </c>
      <c r="E99" s="74">
        <v>0.5</v>
      </c>
    </row>
    <row r="100" spans="3:7" x14ac:dyDescent="0.2">
      <c r="C100" s="6" t="s">
        <v>64</v>
      </c>
      <c r="E100" s="115"/>
    </row>
    <row r="101" spans="3:7" x14ac:dyDescent="0.2">
      <c r="C101" s="149" t="s">
        <v>65</v>
      </c>
      <c r="D101" s="149"/>
      <c r="E101" s="122">
        <v>0.09</v>
      </c>
      <c r="F101" s="150"/>
      <c r="G101" s="150"/>
    </row>
    <row r="102" spans="3:7" x14ac:dyDescent="0.2">
      <c r="C102" t="s">
        <v>66</v>
      </c>
      <c r="E102" s="121">
        <v>0</v>
      </c>
      <c r="F102" s="114" t="str">
        <f>IF(E102&gt;E101+0.0075,"Exceeds Maximum Allowed Interest Rate"," ")</f>
        <v xml:space="preserve"> </v>
      </c>
      <c r="G102" s="113"/>
    </row>
    <row r="103" spans="3:7" x14ac:dyDescent="0.2">
      <c r="C103" t="s">
        <v>67</v>
      </c>
      <c r="E103" s="47">
        <v>360</v>
      </c>
    </row>
    <row r="104" spans="3:7" x14ac:dyDescent="0.2">
      <c r="C104" s="38" t="s">
        <v>68</v>
      </c>
      <c r="E104" s="16">
        <v>0</v>
      </c>
    </row>
    <row r="105" spans="3:7" x14ac:dyDescent="0.2">
      <c r="C105" s="38"/>
      <c r="D105" s="4"/>
      <c r="E105" s="7"/>
    </row>
    <row r="106" spans="3:7" ht="15.75" x14ac:dyDescent="0.25">
      <c r="C106" s="39" t="s">
        <v>69</v>
      </c>
      <c r="D106" s="4"/>
      <c r="E106" s="7"/>
    </row>
    <row r="107" spans="3:7" x14ac:dyDescent="0.2">
      <c r="C107" s="40" t="s">
        <v>70</v>
      </c>
      <c r="E107" s="28">
        <f>IFERROR(SUM(D29*E98),0)</f>
        <v>0</v>
      </c>
      <c r="F107" s="7"/>
    </row>
    <row r="108" spans="3:7" x14ac:dyDescent="0.2">
      <c r="C108" s="6" t="s">
        <v>71</v>
      </c>
      <c r="E108" s="16">
        <v>0</v>
      </c>
      <c r="F108" s="7"/>
    </row>
    <row r="109" spans="3:7" x14ac:dyDescent="0.2">
      <c r="C109" s="6" t="s">
        <v>72</v>
      </c>
      <c r="E109" s="16">
        <v>0</v>
      </c>
      <c r="F109" s="7"/>
    </row>
    <row r="110" spans="3:7" x14ac:dyDescent="0.2">
      <c r="C110" s="6" t="s">
        <v>73</v>
      </c>
      <c r="E110" s="16">
        <v>0</v>
      </c>
      <c r="F110" s="7"/>
    </row>
    <row r="111" spans="3:7" x14ac:dyDescent="0.2">
      <c r="C111" t="s">
        <v>74</v>
      </c>
      <c r="E111" s="17">
        <v>0</v>
      </c>
      <c r="F111" s="7"/>
    </row>
    <row r="112" spans="3:7" x14ac:dyDescent="0.2">
      <c r="C112" s="3" t="s">
        <v>75</v>
      </c>
      <c r="E112" s="28">
        <f>IFERROR(E107-E108-E109-E110-E111,0)</f>
        <v>0</v>
      </c>
      <c r="F112" s="7"/>
    </row>
    <row r="113" spans="3:9" x14ac:dyDescent="0.2">
      <c r="F113" s="7"/>
    </row>
    <row r="114" spans="3:9" x14ac:dyDescent="0.2">
      <c r="C114" s="40" t="s">
        <v>76</v>
      </c>
      <c r="E114" s="28">
        <f>H94</f>
        <v>0</v>
      </c>
      <c r="F114" s="7"/>
    </row>
    <row r="115" spans="3:9" x14ac:dyDescent="0.2">
      <c r="C115" s="6" t="s">
        <v>71</v>
      </c>
      <c r="E115" s="28">
        <f>E108</f>
        <v>0</v>
      </c>
      <c r="F115" s="7"/>
    </row>
    <row r="116" spans="3:9" x14ac:dyDescent="0.2">
      <c r="C116" s="6" t="s">
        <v>72</v>
      </c>
      <c r="E116" s="28">
        <f>E109</f>
        <v>0</v>
      </c>
      <c r="F116" s="7"/>
    </row>
    <row r="117" spans="3:9" x14ac:dyDescent="0.2">
      <c r="C117" s="6" t="s">
        <v>73</v>
      </c>
      <c r="E117" s="28">
        <f>E110</f>
        <v>0</v>
      </c>
      <c r="F117" s="7"/>
    </row>
    <row r="118" spans="3:9" x14ac:dyDescent="0.2">
      <c r="C118" t="s">
        <v>77</v>
      </c>
      <c r="E118" s="102">
        <f>E111</f>
        <v>0</v>
      </c>
      <c r="F118" s="7"/>
    </row>
    <row r="119" spans="3:9" x14ac:dyDescent="0.2">
      <c r="C119" s="6" t="s">
        <v>78</v>
      </c>
      <c r="E119" s="17">
        <v>0</v>
      </c>
      <c r="F119" s="7"/>
    </row>
    <row r="120" spans="3:9" x14ac:dyDescent="0.2">
      <c r="C120" s="6" t="s">
        <v>79</v>
      </c>
      <c r="E120" s="116">
        <f>SUM(E114:E119)</f>
        <v>0</v>
      </c>
      <c r="F120" s="7"/>
    </row>
    <row r="121" spans="3:9" x14ac:dyDescent="0.2">
      <c r="C121" s="3" t="s">
        <v>80</v>
      </c>
      <c r="E121" s="104">
        <f>IFERROR((E114+E115+E116+E117+E118+E119)/D29,0)</f>
        <v>0</v>
      </c>
      <c r="F121" s="105"/>
    </row>
    <row r="122" spans="3:9" x14ac:dyDescent="0.2">
      <c r="E122" s="118"/>
      <c r="F122" s="7"/>
    </row>
    <row r="123" spans="3:9" ht="24.75" customHeight="1" x14ac:dyDescent="0.2">
      <c r="C123" s="86"/>
      <c r="D123" s="119"/>
      <c r="E123" s="147"/>
      <c r="F123" s="147"/>
      <c r="G123" s="147"/>
      <c r="H123" s="112"/>
    </row>
    <row r="124" spans="3:9" ht="8.25" customHeight="1" x14ac:dyDescent="0.2">
      <c r="C124" s="146"/>
      <c r="D124" s="146"/>
      <c r="F124" s="145"/>
      <c r="G124" s="145"/>
      <c r="H124" s="145"/>
    </row>
    <row r="125" spans="3:9" ht="29.25" customHeight="1" x14ac:dyDescent="0.2">
      <c r="C125" s="111" t="s">
        <v>81</v>
      </c>
      <c r="D125" s="110">
        <f>D29*E99</f>
        <v>0</v>
      </c>
      <c r="E125" s="148"/>
      <c r="F125" s="148"/>
      <c r="G125" s="148"/>
      <c r="H125" s="112"/>
    </row>
    <row r="126" spans="3:9" ht="33" customHeight="1" x14ac:dyDescent="0.2">
      <c r="C126" s="108" t="str">
        <f>IF(D123="Not Eligible", "The applicant's backend ratio is in excess of 50% and is not eligible for HOME Downpayment Assistance"," ")</f>
        <v xml:space="preserve"> </v>
      </c>
      <c r="E126" s="106"/>
      <c r="F126" s="103"/>
      <c r="G126" s="100"/>
      <c r="H126" s="100"/>
      <c r="I126" s="107"/>
    </row>
    <row r="127" spans="3:9" ht="24.95" customHeight="1" x14ac:dyDescent="0.2">
      <c r="C127" s="83" t="s">
        <v>82</v>
      </c>
      <c r="D127" s="84"/>
      <c r="E127" s="110">
        <f>IFERROR(MIN(F13,E128),0)</f>
        <v>0</v>
      </c>
      <c r="F127" s="164" t="s">
        <v>83</v>
      </c>
      <c r="G127" s="164"/>
      <c r="H127" s="164"/>
      <c r="I127" s="101"/>
    </row>
    <row r="128" spans="3:9" x14ac:dyDescent="0.2">
      <c r="E128" s="82">
        <f>D77+E104-H123</f>
        <v>0</v>
      </c>
      <c r="F128" s="144"/>
      <c r="G128" s="144"/>
      <c r="H128" s="144"/>
    </row>
    <row r="129" spans="3:9" ht="40.5" customHeight="1" x14ac:dyDescent="0.35">
      <c r="C129" s="51" t="s">
        <v>84</v>
      </c>
      <c r="D129" s="50"/>
      <c r="E129" s="50"/>
      <c r="F129" s="59"/>
      <c r="G129" s="60"/>
      <c r="H129" s="50"/>
      <c r="I129" s="61"/>
    </row>
    <row r="130" spans="3:9" ht="28.5" customHeight="1" x14ac:dyDescent="0.35">
      <c r="C130" s="143" t="s">
        <v>85</v>
      </c>
      <c r="D130" s="143"/>
      <c r="F130" s="143" t="s">
        <v>86</v>
      </c>
      <c r="G130" s="143"/>
      <c r="I130" s="61"/>
    </row>
    <row r="131" spans="3:9" ht="19.5" customHeight="1" x14ac:dyDescent="0.25">
      <c r="C131" s="142" t="s">
        <v>87</v>
      </c>
      <c r="D131" s="142"/>
      <c r="I131" s="62"/>
    </row>
    <row r="132" spans="3:9" ht="30" customHeight="1" x14ac:dyDescent="0.25">
      <c r="I132" s="62"/>
    </row>
    <row r="133" spans="3:9" x14ac:dyDescent="0.2">
      <c r="C133" s="143" t="s">
        <v>88</v>
      </c>
      <c r="D133" s="143"/>
      <c r="F133" s="143" t="s">
        <v>86</v>
      </c>
      <c r="G133" s="143"/>
      <c r="I133" s="6"/>
    </row>
    <row r="134" spans="3:9" ht="18" customHeight="1" x14ac:dyDescent="0.2">
      <c r="C134" s="142" t="s">
        <v>87</v>
      </c>
      <c r="D134" s="142"/>
      <c r="I134" s="6"/>
    </row>
    <row r="135" spans="3:9" ht="18" customHeight="1" x14ac:dyDescent="0.2">
      <c r="I135" s="6"/>
    </row>
    <row r="136" spans="3:9" ht="60.75" customHeight="1" thickBot="1" x14ac:dyDescent="0.25">
      <c r="I136" s="6"/>
    </row>
    <row r="137" spans="3:9" ht="23.25" x14ac:dyDescent="0.35">
      <c r="C137" s="158" t="s">
        <v>89</v>
      </c>
      <c r="D137" s="159"/>
      <c r="E137" s="159"/>
      <c r="F137" s="159"/>
      <c r="G137" s="160"/>
      <c r="H137" s="61"/>
      <c r="I137" s="6"/>
    </row>
    <row r="138" spans="3:9" ht="23.25" x14ac:dyDescent="0.35">
      <c r="C138" s="161"/>
      <c r="D138" s="162"/>
      <c r="E138" s="162"/>
      <c r="F138" s="162"/>
      <c r="G138" s="163"/>
      <c r="H138" s="61"/>
      <c r="I138" s="6"/>
    </row>
    <row r="139" spans="3:9" ht="15" x14ac:dyDescent="0.25">
      <c r="C139" s="139" t="s">
        <v>90</v>
      </c>
      <c r="D139" s="140"/>
      <c r="E139" s="140"/>
      <c r="F139" s="140"/>
      <c r="G139" s="141"/>
      <c r="H139" s="62"/>
      <c r="I139" s="50"/>
    </row>
    <row r="140" spans="3:9" ht="30" customHeight="1" x14ac:dyDescent="0.25">
      <c r="C140" s="152" t="s">
        <v>91</v>
      </c>
      <c r="D140" s="153"/>
      <c r="E140" s="153"/>
      <c r="F140" s="153"/>
      <c r="G140" s="154"/>
      <c r="H140" s="62"/>
      <c r="I140" s="50"/>
    </row>
    <row r="141" spans="3:9" ht="24" customHeight="1" x14ac:dyDescent="0.2">
      <c r="C141" s="155"/>
      <c r="D141" s="156"/>
      <c r="E141" s="156"/>
      <c r="F141" s="156"/>
      <c r="G141" s="157"/>
      <c r="H141" s="6"/>
      <c r="I141" s="58">
        <f>F144+F145-F146</f>
        <v>-500</v>
      </c>
    </row>
    <row r="142" spans="3:9" x14ac:dyDescent="0.2">
      <c r="C142" s="85" t="s">
        <v>92</v>
      </c>
      <c r="D142" s="86"/>
      <c r="E142" s="86"/>
      <c r="F142" s="87">
        <v>0</v>
      </c>
      <c r="G142" s="79" t="str">
        <f>IF(F142&gt;D77,"OVER LIMIT"," ")</f>
        <v xml:space="preserve"> </v>
      </c>
      <c r="I142" s="52"/>
    </row>
    <row r="143" spans="3:9" ht="24.75" customHeight="1" x14ac:dyDescent="0.2">
      <c r="C143" s="85" t="s">
        <v>93</v>
      </c>
      <c r="D143" s="86"/>
      <c r="E143" s="86"/>
      <c r="F143" s="87">
        <v>0</v>
      </c>
      <c r="G143" s="109"/>
      <c r="I143" s="50"/>
    </row>
    <row r="144" spans="3:9" ht="22.5" customHeight="1" x14ac:dyDescent="0.2">
      <c r="C144" s="88" t="s">
        <v>94</v>
      </c>
      <c r="D144" s="86"/>
      <c r="E144" s="86"/>
      <c r="F144" s="89">
        <f>F142-F143</f>
        <v>0</v>
      </c>
      <c r="G144" s="90"/>
    </row>
    <row r="145" spans="3:8" ht="21.75" customHeight="1" x14ac:dyDescent="0.2">
      <c r="C145" s="85" t="s">
        <v>95</v>
      </c>
      <c r="D145" s="86"/>
      <c r="E145" s="86"/>
      <c r="F145" s="87">
        <v>0</v>
      </c>
      <c r="G145" s="90"/>
    </row>
    <row r="146" spans="3:8" ht="22.5" customHeight="1" x14ac:dyDescent="0.2">
      <c r="C146" s="85" t="s">
        <v>96</v>
      </c>
      <c r="D146" s="91"/>
      <c r="E146" s="91"/>
      <c r="F146" s="87">
        <v>500</v>
      </c>
      <c r="G146" s="79" t="str">
        <f>IF(F146&lt;500,"$500 Minimum"," ")</f>
        <v xml:space="preserve"> </v>
      </c>
    </row>
    <row r="147" spans="3:8" ht="13.5" customHeight="1" x14ac:dyDescent="0.2">
      <c r="C147" s="92"/>
      <c r="D147" s="93"/>
      <c r="E147" s="93"/>
      <c r="F147" s="94" t="s">
        <v>97</v>
      </c>
      <c r="G147" s="90"/>
    </row>
    <row r="148" spans="3:8" ht="15.75" x14ac:dyDescent="0.2">
      <c r="C148" s="95" t="s">
        <v>98</v>
      </c>
      <c r="D148" s="96"/>
      <c r="E148" s="96"/>
      <c r="F148" s="97">
        <f>MIN(E127,I141)</f>
        <v>-500</v>
      </c>
      <c r="G148" s="99"/>
      <c r="H148" s="52"/>
    </row>
    <row r="149" spans="3:8" ht="16.5" customHeight="1" thickBot="1" x14ac:dyDescent="0.25">
      <c r="C149" s="78"/>
      <c r="D149" s="76"/>
      <c r="E149" s="76"/>
      <c r="F149" s="117"/>
      <c r="G149" s="77"/>
      <c r="H149" s="52"/>
    </row>
    <row r="150" spans="3:8" ht="24" customHeight="1" x14ac:dyDescent="0.25">
      <c r="C150" s="51" t="s">
        <v>99</v>
      </c>
      <c r="D150" s="50"/>
      <c r="E150" s="50"/>
      <c r="F150" s="59"/>
      <c r="G150" s="60"/>
      <c r="H150" s="50"/>
    </row>
    <row r="151" spans="3:8" ht="25.5" customHeight="1" x14ac:dyDescent="0.2">
      <c r="C151" s="143" t="s">
        <v>85</v>
      </c>
      <c r="D151" s="143"/>
      <c r="F151" s="143" t="s">
        <v>86</v>
      </c>
      <c r="G151" s="143"/>
    </row>
    <row r="152" spans="3:8" ht="19.5" customHeight="1" x14ac:dyDescent="0.2">
      <c r="C152" s="142" t="s">
        <v>87</v>
      </c>
      <c r="D152" s="142"/>
    </row>
    <row r="154" spans="3:8" x14ac:dyDescent="0.2">
      <c r="C154" s="143" t="s">
        <v>88</v>
      </c>
      <c r="D154" s="143"/>
      <c r="F154" s="143" t="s">
        <v>86</v>
      </c>
      <c r="G154" s="143"/>
    </row>
    <row r="155" spans="3:8" ht="23.25" customHeight="1" x14ac:dyDescent="0.2">
      <c r="C155" s="142" t="s">
        <v>87</v>
      </c>
      <c r="D155" s="142"/>
    </row>
  </sheetData>
  <sheetProtection selectLockedCells="1"/>
  <protectedRanges>
    <protectedRange sqref="D10:D11" name="Range18_1_6"/>
    <protectedRange sqref="D8:I9" name="Range17_1_6"/>
    <protectedRange sqref="E84:E93 C84:C93 G84:H93" name="Range16_1_6"/>
    <protectedRange sqref="C53:C56 D53:D55 G53:H56 F56" name="Range15_1_6"/>
    <protectedRange sqref="C43:D47 F43:F47 H43:H47" name="Range14_1_6"/>
    <protectedRange sqref="C33:G38" name="Range13_1_6"/>
    <protectedRange sqref="E102 C102" name="Range10_1_6"/>
    <protectedRange sqref="E111 E118:E120 C118:C120 C111" name="Range9_1_6"/>
    <protectedRange sqref="C71:D72" name="Range5_1_6"/>
    <protectedRange sqref="C27:D27" name="Range3_1_6"/>
    <protectedRange sqref="C23:D25" name="Range2_1_6"/>
    <protectedRange sqref="C18:D20" name="Range1_1_6"/>
    <protectedRange sqref="C103 E103" name="Range11_1_1_1_5"/>
    <protectedRange sqref="D78" name="Range6_1_1_2_5"/>
    <protectedRange sqref="F12" name="Range18_1_6_2"/>
  </protectedRanges>
  <customSheetViews>
    <customSheetView guid="{4E2337A3-C3BF-4A41-88F0-4E53824E47A4}">
      <selection activeCell="A18" sqref="A18"/>
      <colBreaks count="5" manualBreakCount="5">
        <brk id="10" max="65" man="1"/>
        <brk id="22" max="65" man="1"/>
        <brk id="33" max="65" man="1"/>
        <brk id="46" max="65" man="1"/>
        <brk id="59" max="1048575" man="1"/>
      </colBreaks>
      <pageMargins left="0" right="0" top="0" bottom="0" header="0" footer="0"/>
      <pageSetup scale="82" orientation="portrait" r:id="rId1"/>
      <headerFooter alignWithMargins="0"/>
    </customSheetView>
    <customSheetView guid="{3EE66380-6819-44F0-9CC6-9566E7831F1C}">
      <selection activeCell="H40" sqref="H40"/>
      <colBreaks count="5" manualBreakCount="5">
        <brk id="10" max="65" man="1"/>
        <brk id="22" max="65" man="1"/>
        <brk id="33" max="65" man="1"/>
        <brk id="46" max="65" man="1"/>
        <brk id="59" max="1048575" man="1"/>
      </colBreaks>
      <pageMargins left="0" right="0" top="0" bottom="0" header="0" footer="0"/>
      <pageSetup scale="82" orientation="portrait" r:id="rId2"/>
      <headerFooter alignWithMargins="0"/>
    </customSheetView>
    <customSheetView guid="{D09A0F60-3C52-449C-9B88-0F836584DA7B}">
      <selection activeCell="H40" sqref="H40"/>
      <colBreaks count="5" manualBreakCount="5">
        <brk id="10" max="65" man="1"/>
        <brk id="22" max="65" man="1"/>
        <brk id="33" max="65" man="1"/>
        <brk id="46" max="65" man="1"/>
        <brk id="59" max="1048575" man="1"/>
      </colBreaks>
      <pageMargins left="0" right="0" top="0" bottom="0" header="0" footer="0"/>
      <pageSetup scale="82" orientation="portrait" r:id="rId3"/>
      <headerFooter alignWithMargins="0"/>
    </customSheetView>
    <customSheetView guid="{6914E8F2-3EC8-4539-A096-D0AD920FCCDC}" showPageBreaks="1" printArea="1">
      <selection activeCell="H40" sqref="H40"/>
      <colBreaks count="5" manualBreakCount="5">
        <brk id="10" max="65" man="1"/>
        <brk id="22" max="65" man="1"/>
        <brk id="33" max="65" man="1"/>
        <brk id="46" max="65" man="1"/>
        <brk id="59" max="1048575" man="1"/>
      </colBreaks>
      <pageMargins left="0" right="0" top="0" bottom="0" header="0" footer="0"/>
      <pageSetup scale="82" orientation="portrait" r:id="rId4"/>
      <headerFooter alignWithMargins="0"/>
    </customSheetView>
  </customSheetViews>
  <mergeCells count="67">
    <mergeCell ref="D1:E1"/>
    <mergeCell ref="C155:D155"/>
    <mergeCell ref="C140:G140"/>
    <mergeCell ref="C130:D130"/>
    <mergeCell ref="F130:G130"/>
    <mergeCell ref="C141:G141"/>
    <mergeCell ref="C137:G138"/>
    <mergeCell ref="C152:D152"/>
    <mergeCell ref="C151:D151"/>
    <mergeCell ref="C154:D154"/>
    <mergeCell ref="F154:G154"/>
    <mergeCell ref="E86:F86"/>
    <mergeCell ref="F151:G151"/>
    <mergeCell ref="C134:D134"/>
    <mergeCell ref="E92:F92"/>
    <mergeCell ref="F127:H127"/>
    <mergeCell ref="C89:D89"/>
    <mergeCell ref="E90:F90"/>
    <mergeCell ref="F133:G133"/>
    <mergeCell ref="C88:D88"/>
    <mergeCell ref="E93:F93"/>
    <mergeCell ref="F101:G101"/>
    <mergeCell ref="C139:G139"/>
    <mergeCell ref="C131:D131"/>
    <mergeCell ref="C133:D133"/>
    <mergeCell ref="C91:D91"/>
    <mergeCell ref="E88:F88"/>
    <mergeCell ref="E89:F89"/>
    <mergeCell ref="C93:D93"/>
    <mergeCell ref="E91:F91"/>
    <mergeCell ref="C92:D92"/>
    <mergeCell ref="C90:D90"/>
    <mergeCell ref="F128:H128"/>
    <mergeCell ref="F124:H124"/>
    <mergeCell ref="C124:D124"/>
    <mergeCell ref="E123:G123"/>
    <mergeCell ref="E125:G125"/>
    <mergeCell ref="C101:D101"/>
    <mergeCell ref="C2:I2"/>
    <mergeCell ref="C3:I3"/>
    <mergeCell ref="C4:I4"/>
    <mergeCell ref="D8:I8"/>
    <mergeCell ref="D9:I9"/>
    <mergeCell ref="F6:I6"/>
    <mergeCell ref="C5:I5"/>
    <mergeCell ref="F43:G43"/>
    <mergeCell ref="C87:D87"/>
    <mergeCell ref="D43:E43"/>
    <mergeCell ref="D44:E44"/>
    <mergeCell ref="E73:G73"/>
    <mergeCell ref="F44:G44"/>
    <mergeCell ref="D53:G53"/>
    <mergeCell ref="F45:G45"/>
    <mergeCell ref="E87:F87"/>
    <mergeCell ref="C84:D84"/>
    <mergeCell ref="D54:G54"/>
    <mergeCell ref="F47:G47"/>
    <mergeCell ref="D47:E47"/>
    <mergeCell ref="C81:H81"/>
    <mergeCell ref="C85:D85"/>
    <mergeCell ref="C86:D86"/>
    <mergeCell ref="D55:G55"/>
    <mergeCell ref="D45:E45"/>
    <mergeCell ref="D46:E46"/>
    <mergeCell ref="F46:G46"/>
    <mergeCell ref="E85:F85"/>
    <mergeCell ref="E84:F84"/>
  </mergeCells>
  <phoneticPr fontId="4" type="noConversion"/>
  <conditionalFormatting sqref="F142">
    <cfRule type="cellIs" dxfId="25" priority="41" stopIfTrue="1" operator="greaterThan">
      <formula>$D$77</formula>
    </cfRule>
  </conditionalFormatting>
  <conditionalFormatting sqref="E103">
    <cfRule type="cellIs" dxfId="24" priority="33" stopIfTrue="1" operator="lessThan">
      <formula>180</formula>
    </cfRule>
    <cfRule type="cellIs" dxfId="23" priority="34" stopIfTrue="1" operator="greaterThan">
      <formula>396</formula>
    </cfRule>
  </conditionalFormatting>
  <conditionalFormatting sqref="F146">
    <cfRule type="cellIs" dxfId="22" priority="18" stopIfTrue="1" operator="lessThan">
      <formula>500</formula>
    </cfRule>
    <cfRule type="cellIs" dxfId="21" priority="22" stopIfTrue="1" operator="equal">
      <formula>0</formula>
    </cfRule>
    <cfRule type="cellIs" dxfId="20" priority="23" stopIfTrue="1" operator="lessThan">
      <formula>500</formula>
    </cfRule>
  </conditionalFormatting>
  <conditionalFormatting sqref="E73:E74">
    <cfRule type="containsText" dxfId="19" priority="21" stopIfTrue="1" operator="containsText" text="Applicant">
      <formula>NOT(ISERROR(SEARCH("Applicant",E73)))</formula>
    </cfRule>
  </conditionalFormatting>
  <conditionalFormatting sqref="G142">
    <cfRule type="containsText" dxfId="18" priority="20" stopIfTrue="1" operator="containsText" text="OVER">
      <formula>NOT(ISERROR(SEARCH("OVER",G142)))</formula>
    </cfRule>
  </conditionalFormatting>
  <conditionalFormatting sqref="G146">
    <cfRule type="containsText" dxfId="17" priority="17" stopIfTrue="1" operator="containsText" text="$">
      <formula>NOT(ISERROR(SEARCH("$",G146)))</formula>
    </cfRule>
  </conditionalFormatting>
  <conditionalFormatting sqref="F148">
    <cfRule type="cellIs" dxfId="16" priority="11" stopIfTrue="1" operator="lessThan">
      <formula>1000</formula>
    </cfRule>
  </conditionalFormatting>
  <conditionalFormatting sqref="G143">
    <cfRule type="containsText" dxfId="15" priority="9" stopIfTrue="1" operator="containsText" text="Below">
      <formula>NOT(ISERROR(SEARCH("Below",G143)))</formula>
    </cfRule>
  </conditionalFormatting>
  <conditionalFormatting sqref="E73:G73">
    <cfRule type="containsText" dxfId="14" priority="8" stopIfTrue="1" operator="containsText" text="Qualified">
      <formula>NOT(ISERROR(SEARCH("Qualified",E73)))</formula>
    </cfRule>
  </conditionalFormatting>
  <conditionalFormatting sqref="G148">
    <cfRule type="containsText" dxfId="13" priority="6" stopIfTrue="1" operator="containsText" text="MIN">
      <formula>NOT(ISERROR(SEARCH("MIN",G148)))</formula>
    </cfRule>
  </conditionalFormatting>
  <conditionalFormatting sqref="F124 F126">
    <cfRule type="containsText" dxfId="12" priority="5" stopIfTrue="1" operator="containsText" text="Does Not Qualify">
      <formula>NOT(ISERROR(SEARCH("Does Not Qualify",F124)))</formula>
    </cfRule>
  </conditionalFormatting>
  <conditionalFormatting sqref="E102">
    <cfRule type="cellIs" dxfId="11" priority="2" stopIfTrue="1" operator="greaterThan">
      <formula>$E$101+0.75</formula>
    </cfRule>
  </conditionalFormatting>
  <conditionalFormatting sqref="F143">
    <cfRule type="cellIs" dxfId="10" priority="1" stopIfTrue="1" operator="greaterThan">
      <formula>$D$77</formula>
    </cfRule>
  </conditionalFormatting>
  <dataValidations count="1">
    <dataValidation type="list" allowBlank="1" showInputMessage="1" showErrorMessage="1" sqref="F12" xr:uid="{00000000-0002-0000-0000-000000000000}">
      <formula1>"YES,NO"</formula1>
    </dataValidation>
  </dataValidations>
  <printOptions horizontalCentered="1" verticalCentered="1"/>
  <pageMargins left="0.25" right="0.25" top="0" bottom="0" header="0.3" footer="0.3"/>
  <pageSetup scale="75" fitToHeight="0" orientation="portrait" r:id="rId5"/>
  <headerFooter alignWithMargins="0"/>
  <rowBreaks count="3" manualBreakCount="3">
    <brk id="39" max="16383" man="1"/>
    <brk id="95" max="16383" man="1"/>
    <brk id="135" max="16383" man="1"/>
  </rowBreaks>
  <colBreaks count="1" manualBreakCount="1">
    <brk id="4" max="1048575" man="1"/>
  </colBreaks>
  <drawing r:id="rId6"/>
  <legacy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D103"/>
  <sheetViews>
    <sheetView showGridLines="0" workbookViewId="0">
      <pane ySplit="4" topLeftCell="A5" activePane="bottomLeft" state="frozen"/>
      <selection pane="bottomLeft" activeCell="H27" sqref="H27"/>
    </sheetView>
  </sheetViews>
  <sheetFormatPr defaultRowHeight="12.75" x14ac:dyDescent="0.2"/>
  <cols>
    <col min="1" max="1" width="47.140625" customWidth="1"/>
    <col min="2" max="2" width="23.28515625" customWidth="1"/>
    <col min="3" max="3" width="19" customWidth="1"/>
    <col min="4" max="4" width="16.7109375" customWidth="1"/>
  </cols>
  <sheetData>
    <row r="1" spans="1:4" ht="21" x14ac:dyDescent="0.35">
      <c r="A1" s="14" t="s">
        <v>314</v>
      </c>
      <c r="B1" s="14"/>
      <c r="C1" s="34"/>
      <c r="D1" s="34"/>
    </row>
    <row r="2" spans="1:4" x14ac:dyDescent="0.2">
      <c r="C2" s="34"/>
      <c r="D2" s="34"/>
    </row>
    <row r="3" spans="1:4" ht="60" x14ac:dyDescent="0.25">
      <c r="C3" s="120" t="s">
        <v>100</v>
      </c>
      <c r="D3" s="123" t="s">
        <v>101</v>
      </c>
    </row>
    <row r="4" spans="1:4" ht="27" customHeight="1" x14ac:dyDescent="0.25">
      <c r="A4" s="13" t="s">
        <v>102</v>
      </c>
      <c r="B4" s="13" t="s">
        <v>103</v>
      </c>
      <c r="C4" s="12" t="s">
        <v>104</v>
      </c>
      <c r="D4" s="124" t="s">
        <v>104</v>
      </c>
    </row>
    <row r="5" spans="1:4" ht="15" x14ac:dyDescent="0.25">
      <c r="A5" s="125" t="s">
        <v>105</v>
      </c>
      <c r="B5" s="125" t="s">
        <v>106</v>
      </c>
      <c r="C5" s="126">
        <v>209000</v>
      </c>
      <c r="D5" s="128">
        <v>280000</v>
      </c>
    </row>
    <row r="6" spans="1:4" ht="15" x14ac:dyDescent="0.25">
      <c r="A6" s="125" t="s">
        <v>107</v>
      </c>
      <c r="B6" s="125" t="s">
        <v>108</v>
      </c>
      <c r="C6" s="127">
        <v>209000</v>
      </c>
      <c r="D6" s="129">
        <v>280000</v>
      </c>
    </row>
    <row r="7" spans="1:4" ht="15" x14ac:dyDescent="0.25">
      <c r="A7" s="125" t="s">
        <v>109</v>
      </c>
      <c r="B7" s="125" t="s">
        <v>110</v>
      </c>
      <c r="C7" s="126">
        <v>209000</v>
      </c>
      <c r="D7" s="128">
        <v>280000</v>
      </c>
    </row>
    <row r="8" spans="1:4" ht="15" x14ac:dyDescent="0.25">
      <c r="A8" s="125" t="s">
        <v>111</v>
      </c>
      <c r="B8" s="125" t="s">
        <v>112</v>
      </c>
      <c r="C8" s="127">
        <v>209000</v>
      </c>
      <c r="D8" s="129">
        <v>280000</v>
      </c>
    </row>
    <row r="9" spans="1:4" ht="15" x14ac:dyDescent="0.25">
      <c r="A9" s="125" t="s">
        <v>113</v>
      </c>
      <c r="B9" s="125" t="s">
        <v>114</v>
      </c>
      <c r="C9" s="126">
        <v>209000</v>
      </c>
      <c r="D9" s="128">
        <v>280000</v>
      </c>
    </row>
    <row r="10" spans="1:4" ht="15" x14ac:dyDescent="0.25">
      <c r="A10" s="125" t="s">
        <v>115</v>
      </c>
      <c r="B10" s="125" t="s">
        <v>116</v>
      </c>
      <c r="C10" s="127">
        <v>209000</v>
      </c>
      <c r="D10" s="129">
        <v>280000</v>
      </c>
    </row>
    <row r="11" spans="1:4" ht="15" x14ac:dyDescent="0.25">
      <c r="A11" s="125" t="s">
        <v>117</v>
      </c>
      <c r="B11" s="125" t="s">
        <v>118</v>
      </c>
      <c r="C11" s="126">
        <v>209000</v>
      </c>
      <c r="D11" s="128">
        <v>280000</v>
      </c>
    </row>
    <row r="12" spans="1:4" ht="15" x14ac:dyDescent="0.25">
      <c r="A12" s="125" t="s">
        <v>119</v>
      </c>
      <c r="B12" s="125" t="s">
        <v>120</v>
      </c>
      <c r="C12" s="127">
        <v>209000</v>
      </c>
      <c r="D12" s="129">
        <v>280000</v>
      </c>
    </row>
    <row r="13" spans="1:4" ht="15" x14ac:dyDescent="0.25">
      <c r="A13" s="125" t="s">
        <v>121</v>
      </c>
      <c r="B13" s="125" t="s">
        <v>122</v>
      </c>
      <c r="C13" s="126">
        <v>209000</v>
      </c>
      <c r="D13" s="128">
        <v>280000</v>
      </c>
    </row>
    <row r="14" spans="1:4" ht="15" x14ac:dyDescent="0.25">
      <c r="A14" s="125" t="s">
        <v>123</v>
      </c>
      <c r="B14" s="125" t="s">
        <v>124</v>
      </c>
      <c r="C14" s="127">
        <v>209000</v>
      </c>
      <c r="D14" s="129">
        <v>280000</v>
      </c>
    </row>
    <row r="15" spans="1:4" ht="15" x14ac:dyDescent="0.25">
      <c r="A15" s="125" t="s">
        <v>125</v>
      </c>
      <c r="B15" s="125" t="s">
        <v>126</v>
      </c>
      <c r="C15" s="126">
        <v>209000</v>
      </c>
      <c r="D15" s="128">
        <v>280000</v>
      </c>
    </row>
    <row r="16" spans="1:4" ht="15" x14ac:dyDescent="0.25">
      <c r="A16" s="125" t="s">
        <v>127</v>
      </c>
      <c r="B16" s="125" t="s">
        <v>128</v>
      </c>
      <c r="C16" s="127">
        <v>209000</v>
      </c>
      <c r="D16" s="129">
        <v>280000</v>
      </c>
    </row>
    <row r="17" spans="1:4" ht="15" x14ac:dyDescent="0.25">
      <c r="A17" s="125" t="s">
        <v>129</v>
      </c>
      <c r="B17" s="125" t="s">
        <v>130</v>
      </c>
      <c r="C17" s="126">
        <v>209000</v>
      </c>
      <c r="D17" s="128">
        <v>280000</v>
      </c>
    </row>
    <row r="18" spans="1:4" ht="15" x14ac:dyDescent="0.25">
      <c r="A18" s="125" t="s">
        <v>131</v>
      </c>
      <c r="B18" s="125" t="s">
        <v>132</v>
      </c>
      <c r="C18" s="127">
        <v>209000</v>
      </c>
      <c r="D18" s="129">
        <v>280000</v>
      </c>
    </row>
    <row r="19" spans="1:4" ht="15" x14ac:dyDescent="0.25">
      <c r="A19" s="125" t="s">
        <v>133</v>
      </c>
      <c r="B19" s="125" t="s">
        <v>134</v>
      </c>
      <c r="C19" s="126">
        <v>209000</v>
      </c>
      <c r="D19" s="128">
        <v>280000</v>
      </c>
    </row>
    <row r="20" spans="1:4" ht="15" x14ac:dyDescent="0.25">
      <c r="A20" s="125" t="s">
        <v>135</v>
      </c>
      <c r="B20" s="125" t="s">
        <v>136</v>
      </c>
      <c r="C20" s="127">
        <v>209000</v>
      </c>
      <c r="D20" s="129">
        <v>280000</v>
      </c>
    </row>
    <row r="21" spans="1:4" ht="15" x14ac:dyDescent="0.25">
      <c r="A21" s="125" t="s">
        <v>137</v>
      </c>
      <c r="B21" s="125" t="s">
        <v>138</v>
      </c>
      <c r="C21" s="126">
        <v>209000</v>
      </c>
      <c r="D21" s="128">
        <v>280000</v>
      </c>
    </row>
    <row r="22" spans="1:4" ht="15" x14ac:dyDescent="0.25">
      <c r="A22" s="125" t="s">
        <v>139</v>
      </c>
      <c r="B22" s="125" t="s">
        <v>140</v>
      </c>
      <c r="C22" s="127">
        <v>209000</v>
      </c>
      <c r="D22" s="129">
        <v>280000</v>
      </c>
    </row>
    <row r="23" spans="1:4" ht="15" x14ac:dyDescent="0.25">
      <c r="A23" s="125" t="s">
        <v>141</v>
      </c>
      <c r="B23" s="125" t="s">
        <v>142</v>
      </c>
      <c r="C23" s="126">
        <v>209000</v>
      </c>
      <c r="D23" s="128">
        <v>280000</v>
      </c>
    </row>
    <row r="24" spans="1:4" ht="15" x14ac:dyDescent="0.25">
      <c r="A24" s="125" t="s">
        <v>143</v>
      </c>
      <c r="B24" s="125" t="s">
        <v>144</v>
      </c>
      <c r="C24" s="127">
        <v>209000</v>
      </c>
      <c r="D24" s="129">
        <v>280000</v>
      </c>
    </row>
    <row r="25" spans="1:4" ht="15" x14ac:dyDescent="0.25">
      <c r="A25" s="125" t="s">
        <v>145</v>
      </c>
      <c r="B25" s="125" t="s">
        <v>146</v>
      </c>
      <c r="C25" s="126">
        <v>209000</v>
      </c>
      <c r="D25" s="128">
        <v>280000</v>
      </c>
    </row>
    <row r="26" spans="1:4" ht="15" x14ac:dyDescent="0.25">
      <c r="A26" s="125" t="s">
        <v>147</v>
      </c>
      <c r="B26" s="125" t="s">
        <v>148</v>
      </c>
      <c r="C26" s="127">
        <v>209000</v>
      </c>
      <c r="D26" s="129">
        <v>280000</v>
      </c>
    </row>
    <row r="27" spans="1:4" ht="15" x14ac:dyDescent="0.25">
      <c r="A27" s="125" t="s">
        <v>149</v>
      </c>
      <c r="B27" s="125" t="s">
        <v>150</v>
      </c>
      <c r="C27" s="126">
        <v>209000</v>
      </c>
      <c r="D27" s="128">
        <v>280000</v>
      </c>
    </row>
    <row r="28" spans="1:4" ht="15" x14ac:dyDescent="0.25">
      <c r="A28" s="125" t="s">
        <v>151</v>
      </c>
      <c r="B28" s="125" t="s">
        <v>152</v>
      </c>
      <c r="C28" s="127">
        <v>209000</v>
      </c>
      <c r="D28" s="129">
        <v>280000</v>
      </c>
    </row>
    <row r="29" spans="1:4" ht="15" x14ac:dyDescent="0.25">
      <c r="A29" s="125" t="s">
        <v>153</v>
      </c>
      <c r="B29" s="125" t="s">
        <v>154</v>
      </c>
      <c r="C29" s="126">
        <v>304000</v>
      </c>
      <c r="D29" s="128">
        <v>332000</v>
      </c>
    </row>
    <row r="30" spans="1:4" ht="15" x14ac:dyDescent="0.25">
      <c r="A30" s="125" t="s">
        <v>155</v>
      </c>
      <c r="B30" s="125" t="s">
        <v>156</v>
      </c>
      <c r="C30" s="127">
        <v>209000</v>
      </c>
      <c r="D30" s="129">
        <v>280000</v>
      </c>
    </row>
    <row r="31" spans="1:4" ht="15" x14ac:dyDescent="0.25">
      <c r="A31" s="125" t="s">
        <v>157</v>
      </c>
      <c r="B31" s="125" t="s">
        <v>158</v>
      </c>
      <c r="C31" s="126">
        <v>209000</v>
      </c>
      <c r="D31" s="128">
        <v>280000</v>
      </c>
    </row>
    <row r="32" spans="1:4" ht="15" x14ac:dyDescent="0.25">
      <c r="A32" s="125" t="s">
        <v>159</v>
      </c>
      <c r="B32" s="125" t="s">
        <v>160</v>
      </c>
      <c r="C32" s="127">
        <v>209000</v>
      </c>
      <c r="D32" s="129">
        <v>280000</v>
      </c>
    </row>
    <row r="33" spans="1:4" ht="15" x14ac:dyDescent="0.25">
      <c r="A33" s="125" t="s">
        <v>161</v>
      </c>
      <c r="B33" s="125" t="s">
        <v>162</v>
      </c>
      <c r="C33" s="126">
        <v>209000</v>
      </c>
      <c r="D33" s="128">
        <v>280000</v>
      </c>
    </row>
    <row r="34" spans="1:4" ht="15" x14ac:dyDescent="0.25">
      <c r="A34" s="125" t="s">
        <v>163</v>
      </c>
      <c r="B34" s="125" t="s">
        <v>164</v>
      </c>
      <c r="C34" s="127">
        <v>253000</v>
      </c>
      <c r="D34" s="129">
        <v>280000</v>
      </c>
    </row>
    <row r="35" spans="1:4" ht="15" x14ac:dyDescent="0.25">
      <c r="A35" s="125" t="s">
        <v>165</v>
      </c>
      <c r="B35" s="125" t="s">
        <v>166</v>
      </c>
      <c r="C35" s="126">
        <v>209000</v>
      </c>
      <c r="D35" s="128">
        <v>280000</v>
      </c>
    </row>
    <row r="36" spans="1:4" ht="15" x14ac:dyDescent="0.25">
      <c r="A36" s="125" t="s">
        <v>167</v>
      </c>
      <c r="B36" s="125" t="s">
        <v>168</v>
      </c>
      <c r="C36" s="127">
        <v>209000</v>
      </c>
      <c r="D36" s="129">
        <v>280000</v>
      </c>
    </row>
    <row r="37" spans="1:4" ht="15" x14ac:dyDescent="0.25">
      <c r="A37" s="125" t="s">
        <v>169</v>
      </c>
      <c r="B37" s="125" t="s">
        <v>170</v>
      </c>
      <c r="C37" s="126">
        <v>209000</v>
      </c>
      <c r="D37" s="128">
        <v>280000</v>
      </c>
    </row>
    <row r="38" spans="1:4" ht="15" x14ac:dyDescent="0.25">
      <c r="A38" s="125" t="s">
        <v>171</v>
      </c>
      <c r="B38" s="125" t="s">
        <v>172</v>
      </c>
      <c r="C38" s="127">
        <v>209000</v>
      </c>
      <c r="D38" s="129">
        <v>280000</v>
      </c>
    </row>
    <row r="39" spans="1:4" ht="15" x14ac:dyDescent="0.25">
      <c r="A39" s="125" t="s">
        <v>173</v>
      </c>
      <c r="B39" s="125" t="s">
        <v>174</v>
      </c>
      <c r="C39" s="126">
        <v>209000</v>
      </c>
      <c r="D39" s="128">
        <v>280000</v>
      </c>
    </row>
    <row r="40" spans="1:4" ht="15" x14ac:dyDescent="0.25">
      <c r="A40" s="125" t="s">
        <v>175</v>
      </c>
      <c r="B40" s="125" t="s">
        <v>176</v>
      </c>
      <c r="C40" s="127">
        <v>209000</v>
      </c>
      <c r="D40" s="129">
        <v>280000</v>
      </c>
    </row>
    <row r="41" spans="1:4" ht="15" x14ac:dyDescent="0.25">
      <c r="A41" s="125" t="s">
        <v>177</v>
      </c>
      <c r="B41" s="125" t="s">
        <v>178</v>
      </c>
      <c r="C41" s="126">
        <v>209000</v>
      </c>
      <c r="D41" s="128">
        <v>280000</v>
      </c>
    </row>
    <row r="42" spans="1:4" ht="15" x14ac:dyDescent="0.25">
      <c r="A42" s="125" t="s">
        <v>117</v>
      </c>
      <c r="B42" s="125" t="s">
        <v>179</v>
      </c>
      <c r="C42" s="127">
        <v>209000</v>
      </c>
      <c r="D42" s="129">
        <v>280000</v>
      </c>
    </row>
    <row r="43" spans="1:4" ht="15" x14ac:dyDescent="0.25">
      <c r="A43" s="125" t="s">
        <v>153</v>
      </c>
      <c r="B43" s="125" t="s">
        <v>180</v>
      </c>
      <c r="C43" s="126">
        <v>238000</v>
      </c>
      <c r="D43" s="128">
        <v>324000</v>
      </c>
    </row>
    <row r="44" spans="1:4" ht="15" x14ac:dyDescent="0.25">
      <c r="A44" s="125" t="s">
        <v>181</v>
      </c>
      <c r="B44" s="125" t="s">
        <v>182</v>
      </c>
      <c r="C44" s="127">
        <v>209000</v>
      </c>
      <c r="D44" s="129">
        <v>280000</v>
      </c>
    </row>
    <row r="45" spans="1:4" ht="15" x14ac:dyDescent="0.25">
      <c r="A45" s="125" t="s">
        <v>183</v>
      </c>
      <c r="B45" s="125" t="s">
        <v>184</v>
      </c>
      <c r="C45" s="126">
        <v>209000</v>
      </c>
      <c r="D45" s="128">
        <v>280000</v>
      </c>
    </row>
    <row r="46" spans="1:4" ht="15" x14ac:dyDescent="0.25">
      <c r="A46" s="125" t="s">
        <v>185</v>
      </c>
      <c r="B46" s="125" t="s">
        <v>186</v>
      </c>
      <c r="C46" s="127">
        <v>209000</v>
      </c>
      <c r="D46" s="129">
        <v>280000</v>
      </c>
    </row>
    <row r="47" spans="1:4" ht="15" x14ac:dyDescent="0.25">
      <c r="A47" s="125" t="s">
        <v>187</v>
      </c>
      <c r="B47" s="125" t="s">
        <v>188</v>
      </c>
      <c r="C47" s="126">
        <v>238000</v>
      </c>
      <c r="D47" s="128">
        <v>356000</v>
      </c>
    </row>
    <row r="48" spans="1:4" ht="15" x14ac:dyDescent="0.25">
      <c r="A48" s="125" t="s">
        <v>189</v>
      </c>
      <c r="B48" s="125" t="s">
        <v>190</v>
      </c>
      <c r="C48" s="127">
        <v>209000</v>
      </c>
      <c r="D48" s="129">
        <v>280000</v>
      </c>
    </row>
    <row r="49" spans="1:4" ht="15" x14ac:dyDescent="0.25">
      <c r="A49" s="125" t="s">
        <v>191</v>
      </c>
      <c r="B49" s="125" t="s">
        <v>192</v>
      </c>
      <c r="C49" s="126">
        <v>209000</v>
      </c>
      <c r="D49" s="128">
        <v>280000</v>
      </c>
    </row>
    <row r="50" spans="1:4" ht="15" x14ac:dyDescent="0.25">
      <c r="A50" s="125" t="s">
        <v>193</v>
      </c>
      <c r="B50" s="125" t="s">
        <v>194</v>
      </c>
      <c r="C50" s="127">
        <v>209000</v>
      </c>
      <c r="D50" s="129">
        <v>280000</v>
      </c>
    </row>
    <row r="51" spans="1:4" ht="15" x14ac:dyDescent="0.25">
      <c r="A51" s="125" t="s">
        <v>195</v>
      </c>
      <c r="B51" s="125" t="s">
        <v>196</v>
      </c>
      <c r="C51" s="126">
        <v>209000</v>
      </c>
      <c r="D51" s="128">
        <v>280000</v>
      </c>
    </row>
    <row r="52" spans="1:4" ht="15" x14ac:dyDescent="0.25">
      <c r="A52" s="125" t="s">
        <v>197</v>
      </c>
      <c r="B52" s="125" t="s">
        <v>198</v>
      </c>
      <c r="C52" s="127">
        <v>209000</v>
      </c>
      <c r="D52" s="129">
        <v>280000</v>
      </c>
    </row>
    <row r="53" spans="1:4" ht="15" x14ac:dyDescent="0.25">
      <c r="A53" s="125" t="s">
        <v>199</v>
      </c>
      <c r="B53" s="125" t="s">
        <v>200</v>
      </c>
      <c r="C53" s="126">
        <v>209000</v>
      </c>
      <c r="D53" s="128">
        <v>280000</v>
      </c>
    </row>
    <row r="54" spans="1:4" ht="15" x14ac:dyDescent="0.25">
      <c r="A54" s="125" t="s">
        <v>201</v>
      </c>
      <c r="B54" s="125" t="s">
        <v>202</v>
      </c>
      <c r="C54" s="127">
        <v>209000</v>
      </c>
      <c r="D54" s="129">
        <v>280000</v>
      </c>
    </row>
    <row r="55" spans="1:4" ht="15" x14ac:dyDescent="0.25">
      <c r="A55" s="125" t="s">
        <v>203</v>
      </c>
      <c r="B55" s="125" t="s">
        <v>204</v>
      </c>
      <c r="C55" s="126">
        <v>209000</v>
      </c>
      <c r="D55" s="128">
        <v>280000</v>
      </c>
    </row>
    <row r="56" spans="1:4" ht="15" x14ac:dyDescent="0.25">
      <c r="A56" s="125" t="s">
        <v>205</v>
      </c>
      <c r="B56" s="125" t="s">
        <v>206</v>
      </c>
      <c r="C56" s="127">
        <v>276000</v>
      </c>
      <c r="D56" s="129">
        <v>309000</v>
      </c>
    </row>
    <row r="57" spans="1:4" ht="15" x14ac:dyDescent="0.25">
      <c r="A57" s="125" t="s">
        <v>207</v>
      </c>
      <c r="B57" s="125" t="s">
        <v>208</v>
      </c>
      <c r="C57" s="126">
        <v>209000</v>
      </c>
      <c r="D57" s="128">
        <v>280000</v>
      </c>
    </row>
    <row r="58" spans="1:4" ht="15" x14ac:dyDescent="0.25">
      <c r="A58" s="125" t="s">
        <v>209</v>
      </c>
      <c r="B58" s="125" t="s">
        <v>210</v>
      </c>
      <c r="C58" s="127">
        <v>209000</v>
      </c>
      <c r="D58" s="129">
        <v>280000</v>
      </c>
    </row>
    <row r="59" spans="1:4" ht="15" x14ac:dyDescent="0.25">
      <c r="A59" s="125" t="s">
        <v>211</v>
      </c>
      <c r="B59" s="125" t="s">
        <v>212</v>
      </c>
      <c r="C59" s="126">
        <v>209000</v>
      </c>
      <c r="D59" s="128">
        <v>280000</v>
      </c>
    </row>
    <row r="60" spans="1:4" ht="15" x14ac:dyDescent="0.25">
      <c r="A60" s="125" t="s">
        <v>213</v>
      </c>
      <c r="B60" s="125" t="s">
        <v>214</v>
      </c>
      <c r="C60" s="127">
        <v>209000</v>
      </c>
      <c r="D60" s="129">
        <v>280000</v>
      </c>
    </row>
    <row r="61" spans="1:4" ht="15" x14ac:dyDescent="0.25">
      <c r="A61" s="125" t="s">
        <v>215</v>
      </c>
      <c r="B61" s="125" t="s">
        <v>216</v>
      </c>
      <c r="C61" s="126">
        <v>209000</v>
      </c>
      <c r="D61" s="128">
        <v>296000</v>
      </c>
    </row>
    <row r="62" spans="1:4" ht="15" x14ac:dyDescent="0.25">
      <c r="A62" s="125" t="s">
        <v>217</v>
      </c>
      <c r="B62" s="125" t="s">
        <v>218</v>
      </c>
      <c r="C62" s="127">
        <v>209000</v>
      </c>
      <c r="D62" s="129">
        <v>280000</v>
      </c>
    </row>
    <row r="63" spans="1:4" ht="15" x14ac:dyDescent="0.25">
      <c r="A63" s="125" t="s">
        <v>219</v>
      </c>
      <c r="B63" s="125" t="s">
        <v>220</v>
      </c>
      <c r="C63" s="126">
        <v>209000</v>
      </c>
      <c r="D63" s="128">
        <v>280000</v>
      </c>
    </row>
    <row r="64" spans="1:4" ht="15" x14ac:dyDescent="0.25">
      <c r="A64" s="125" t="s">
        <v>221</v>
      </c>
      <c r="B64" s="125" t="s">
        <v>222</v>
      </c>
      <c r="C64" s="127">
        <v>209000</v>
      </c>
      <c r="D64" s="129">
        <v>280000</v>
      </c>
    </row>
    <row r="65" spans="1:4" ht="15" x14ac:dyDescent="0.25">
      <c r="A65" s="125" t="s">
        <v>153</v>
      </c>
      <c r="B65" s="125" t="s">
        <v>223</v>
      </c>
      <c r="C65" s="126">
        <v>238000</v>
      </c>
      <c r="D65" s="128">
        <v>324000</v>
      </c>
    </row>
    <row r="66" spans="1:4" ht="15" x14ac:dyDescent="0.25">
      <c r="A66" s="125" t="s">
        <v>224</v>
      </c>
      <c r="B66" s="125" t="s">
        <v>225</v>
      </c>
      <c r="C66" s="127">
        <v>209000</v>
      </c>
      <c r="D66" s="129">
        <v>280000</v>
      </c>
    </row>
    <row r="67" spans="1:4" ht="15" x14ac:dyDescent="0.25">
      <c r="A67" s="125" t="s">
        <v>226</v>
      </c>
      <c r="B67" s="125" t="s">
        <v>227</v>
      </c>
      <c r="C67" s="126">
        <v>209000</v>
      </c>
      <c r="D67" s="128">
        <v>280000</v>
      </c>
    </row>
    <row r="68" spans="1:4" ht="15" x14ac:dyDescent="0.25">
      <c r="A68" s="125" t="s">
        <v>228</v>
      </c>
      <c r="B68" s="125" t="s">
        <v>229</v>
      </c>
      <c r="C68" s="127">
        <v>209000</v>
      </c>
      <c r="D68" s="129">
        <v>280000</v>
      </c>
    </row>
    <row r="69" spans="1:4" ht="15" x14ac:dyDescent="0.25">
      <c r="A69" s="125" t="s">
        <v>187</v>
      </c>
      <c r="B69" s="125" t="s">
        <v>230</v>
      </c>
      <c r="C69" s="126">
        <v>238000</v>
      </c>
      <c r="D69" s="128">
        <v>356000</v>
      </c>
    </row>
    <row r="70" spans="1:4" ht="15" x14ac:dyDescent="0.25">
      <c r="A70" s="125" t="s">
        <v>231</v>
      </c>
      <c r="B70" s="125" t="s">
        <v>232</v>
      </c>
      <c r="C70" s="127">
        <v>209000</v>
      </c>
      <c r="D70" s="129">
        <v>280000</v>
      </c>
    </row>
    <row r="71" spans="1:4" ht="15" x14ac:dyDescent="0.25">
      <c r="A71" s="125" t="s">
        <v>233</v>
      </c>
      <c r="B71" s="125" t="s">
        <v>234</v>
      </c>
      <c r="C71" s="126">
        <v>209000</v>
      </c>
      <c r="D71" s="128">
        <v>280000</v>
      </c>
    </row>
    <row r="72" spans="1:4" ht="15" x14ac:dyDescent="0.25">
      <c r="A72" s="125" t="s">
        <v>235</v>
      </c>
      <c r="B72" s="125" t="s">
        <v>236</v>
      </c>
      <c r="C72" s="127">
        <v>209000</v>
      </c>
      <c r="D72" s="129">
        <v>280000</v>
      </c>
    </row>
    <row r="73" spans="1:4" ht="15" x14ac:dyDescent="0.25">
      <c r="A73" s="125" t="s">
        <v>237</v>
      </c>
      <c r="B73" s="125" t="s">
        <v>238</v>
      </c>
      <c r="C73" s="126">
        <v>209000</v>
      </c>
      <c r="D73" s="128">
        <v>280000</v>
      </c>
    </row>
    <row r="74" spans="1:4" ht="15" x14ac:dyDescent="0.25">
      <c r="A74" s="125" t="s">
        <v>239</v>
      </c>
      <c r="B74" s="125" t="s">
        <v>240</v>
      </c>
      <c r="C74" s="127">
        <v>209000</v>
      </c>
      <c r="D74" s="129">
        <v>280000</v>
      </c>
    </row>
    <row r="75" spans="1:4" ht="15" x14ac:dyDescent="0.25">
      <c r="A75" s="125" t="s">
        <v>241</v>
      </c>
      <c r="B75" s="125" t="s">
        <v>242</v>
      </c>
      <c r="C75" s="126">
        <v>209000</v>
      </c>
      <c r="D75" s="128">
        <v>280000</v>
      </c>
    </row>
    <row r="76" spans="1:4" ht="15" x14ac:dyDescent="0.25">
      <c r="A76" s="125" t="s">
        <v>243</v>
      </c>
      <c r="B76" s="125" t="s">
        <v>244</v>
      </c>
      <c r="C76" s="127">
        <v>209000</v>
      </c>
      <c r="D76" s="129">
        <v>280000</v>
      </c>
    </row>
    <row r="77" spans="1:4" ht="15" x14ac:dyDescent="0.25">
      <c r="A77" s="125" t="s">
        <v>245</v>
      </c>
      <c r="B77" s="125" t="s">
        <v>246</v>
      </c>
      <c r="C77" s="126">
        <v>209000</v>
      </c>
      <c r="D77" s="128">
        <v>280000</v>
      </c>
    </row>
    <row r="78" spans="1:4" ht="15" x14ac:dyDescent="0.25">
      <c r="A78" s="125" t="s">
        <v>247</v>
      </c>
      <c r="B78" s="125" t="s">
        <v>248</v>
      </c>
      <c r="C78" s="127">
        <v>209000</v>
      </c>
      <c r="D78" s="129">
        <v>280000</v>
      </c>
    </row>
    <row r="79" spans="1:4" ht="15" x14ac:dyDescent="0.25">
      <c r="A79" s="125" t="s">
        <v>249</v>
      </c>
      <c r="B79" s="125" t="s">
        <v>250</v>
      </c>
      <c r="C79" s="126">
        <v>209000</v>
      </c>
      <c r="D79" s="128">
        <v>280000</v>
      </c>
    </row>
    <row r="80" spans="1:4" ht="15" x14ac:dyDescent="0.25">
      <c r="A80" s="125" t="s">
        <v>251</v>
      </c>
      <c r="B80" s="125" t="s">
        <v>252</v>
      </c>
      <c r="C80" s="127">
        <v>209000</v>
      </c>
      <c r="D80" s="129">
        <v>280000</v>
      </c>
    </row>
    <row r="81" spans="1:4" ht="15" x14ac:dyDescent="0.25">
      <c r="A81" s="125" t="s">
        <v>153</v>
      </c>
      <c r="B81" s="125" t="s">
        <v>253</v>
      </c>
      <c r="C81" s="126">
        <v>238000</v>
      </c>
      <c r="D81" s="128">
        <v>324000</v>
      </c>
    </row>
    <row r="82" spans="1:4" ht="15" x14ac:dyDescent="0.25">
      <c r="A82" s="125" t="s">
        <v>187</v>
      </c>
      <c r="B82" s="125" t="s">
        <v>254</v>
      </c>
      <c r="C82" s="127">
        <v>238000</v>
      </c>
      <c r="D82" s="129">
        <v>356000</v>
      </c>
    </row>
    <row r="83" spans="1:4" ht="15" x14ac:dyDescent="0.25">
      <c r="A83" s="125" t="s">
        <v>255</v>
      </c>
      <c r="B83" s="125" t="s">
        <v>256</v>
      </c>
      <c r="C83" s="126">
        <v>209000</v>
      </c>
      <c r="D83" s="128">
        <v>280000</v>
      </c>
    </row>
    <row r="84" spans="1:4" ht="15" x14ac:dyDescent="0.25">
      <c r="A84" s="125" t="s">
        <v>257</v>
      </c>
      <c r="B84" s="125" t="s">
        <v>258</v>
      </c>
      <c r="C84" s="127">
        <v>209000</v>
      </c>
      <c r="D84" s="129">
        <v>280000</v>
      </c>
    </row>
    <row r="85" spans="1:4" ht="15" x14ac:dyDescent="0.25">
      <c r="A85" s="125" t="s">
        <v>259</v>
      </c>
      <c r="B85" s="125" t="s">
        <v>260</v>
      </c>
      <c r="C85" s="126">
        <v>209000</v>
      </c>
      <c r="D85" s="128">
        <v>280000</v>
      </c>
    </row>
    <row r="86" spans="1:4" ht="15" x14ac:dyDescent="0.25">
      <c r="A86" s="125" t="s">
        <v>261</v>
      </c>
      <c r="B86" s="125" t="s">
        <v>262</v>
      </c>
      <c r="C86" s="127">
        <v>209000</v>
      </c>
      <c r="D86" s="129">
        <v>280000</v>
      </c>
    </row>
    <row r="87" spans="1:4" ht="15" x14ac:dyDescent="0.25">
      <c r="A87" s="125" t="s">
        <v>263</v>
      </c>
      <c r="B87" s="125" t="s">
        <v>264</v>
      </c>
      <c r="C87" s="126">
        <v>209000</v>
      </c>
      <c r="D87" s="128">
        <v>280000</v>
      </c>
    </row>
    <row r="88" spans="1:4" ht="15" x14ac:dyDescent="0.25">
      <c r="A88" s="125" t="s">
        <v>265</v>
      </c>
      <c r="B88" s="125" t="s">
        <v>266</v>
      </c>
      <c r="C88" s="127">
        <v>209000</v>
      </c>
      <c r="D88" s="129">
        <v>280000</v>
      </c>
    </row>
    <row r="89" spans="1:4" ht="15" x14ac:dyDescent="0.25">
      <c r="A89" s="125" t="s">
        <v>267</v>
      </c>
      <c r="B89" s="125" t="s">
        <v>268</v>
      </c>
      <c r="C89" s="126">
        <v>238000</v>
      </c>
      <c r="D89" s="128">
        <v>291000</v>
      </c>
    </row>
    <row r="90" spans="1:4" ht="15" x14ac:dyDescent="0.25">
      <c r="A90" s="125" t="s">
        <v>269</v>
      </c>
      <c r="B90" s="125" t="s">
        <v>270</v>
      </c>
      <c r="C90" s="127">
        <v>209000</v>
      </c>
      <c r="D90" s="129">
        <v>280000</v>
      </c>
    </row>
    <row r="91" spans="1:4" ht="15" x14ac:dyDescent="0.25">
      <c r="A91" s="125" t="s">
        <v>271</v>
      </c>
      <c r="B91" s="125" t="s">
        <v>272</v>
      </c>
      <c r="C91" s="126">
        <v>209000</v>
      </c>
      <c r="D91" s="128">
        <v>280000</v>
      </c>
    </row>
    <row r="92" spans="1:4" ht="15" x14ac:dyDescent="0.25">
      <c r="A92" s="125" t="s">
        <v>273</v>
      </c>
      <c r="B92" s="125" t="s">
        <v>274</v>
      </c>
      <c r="C92" s="127">
        <v>209000</v>
      </c>
      <c r="D92" s="129">
        <v>280000</v>
      </c>
    </row>
    <row r="93" spans="1:4" ht="15" x14ac:dyDescent="0.25">
      <c r="A93" s="125" t="s">
        <v>275</v>
      </c>
      <c r="B93" s="125" t="s">
        <v>276</v>
      </c>
      <c r="C93" s="126">
        <v>209000</v>
      </c>
      <c r="D93" s="128">
        <v>280000</v>
      </c>
    </row>
    <row r="94" spans="1:4" ht="15" x14ac:dyDescent="0.25">
      <c r="A94" s="125" t="s">
        <v>277</v>
      </c>
      <c r="B94" s="125" t="s">
        <v>278</v>
      </c>
      <c r="C94" s="127">
        <v>209000</v>
      </c>
      <c r="D94" s="129">
        <v>280000</v>
      </c>
    </row>
    <row r="95" spans="1:4" ht="15" x14ac:dyDescent="0.25">
      <c r="A95" s="125" t="s">
        <v>153</v>
      </c>
      <c r="B95" s="125" t="s">
        <v>279</v>
      </c>
      <c r="C95" s="126">
        <v>238000</v>
      </c>
      <c r="D95" s="128">
        <v>324000</v>
      </c>
    </row>
    <row r="96" spans="1:4" ht="15" x14ac:dyDescent="0.25">
      <c r="A96" s="125" t="s">
        <v>280</v>
      </c>
      <c r="B96" s="125" t="s">
        <v>281</v>
      </c>
      <c r="C96" s="127">
        <v>209000</v>
      </c>
      <c r="D96" s="129">
        <v>280000</v>
      </c>
    </row>
    <row r="97" spans="1:4" ht="15" x14ac:dyDescent="0.25">
      <c r="A97" s="125" t="s">
        <v>282</v>
      </c>
      <c r="B97" s="125" t="s">
        <v>283</v>
      </c>
      <c r="C97" s="126">
        <v>209000</v>
      </c>
      <c r="D97" s="128">
        <v>280000</v>
      </c>
    </row>
    <row r="98" spans="1:4" ht="15" x14ac:dyDescent="0.25">
      <c r="A98" s="125" t="s">
        <v>284</v>
      </c>
      <c r="B98" s="125" t="s">
        <v>285</v>
      </c>
      <c r="C98" s="127">
        <v>209000</v>
      </c>
      <c r="D98" s="129">
        <v>280000</v>
      </c>
    </row>
    <row r="99" spans="1:4" ht="15" x14ac:dyDescent="0.25">
      <c r="A99" s="125" t="s">
        <v>286</v>
      </c>
      <c r="B99" s="125" t="s">
        <v>287</v>
      </c>
      <c r="C99" s="126">
        <v>209000</v>
      </c>
      <c r="D99" s="128">
        <v>280000</v>
      </c>
    </row>
    <row r="100" spans="1:4" ht="15" x14ac:dyDescent="0.25">
      <c r="A100" s="125" t="s">
        <v>288</v>
      </c>
      <c r="B100" s="125" t="s">
        <v>289</v>
      </c>
      <c r="C100" s="127">
        <v>209000</v>
      </c>
      <c r="D100" s="129">
        <v>280000</v>
      </c>
    </row>
    <row r="101" spans="1:4" ht="15" x14ac:dyDescent="0.25">
      <c r="A101" s="125" t="s">
        <v>290</v>
      </c>
      <c r="B101" s="125" t="s">
        <v>291</v>
      </c>
      <c r="C101" s="126">
        <v>209000</v>
      </c>
      <c r="D101" s="128">
        <v>280000</v>
      </c>
    </row>
    <row r="102" spans="1:4" ht="15" x14ac:dyDescent="0.25">
      <c r="A102" s="125" t="s">
        <v>292</v>
      </c>
      <c r="B102" s="125" t="s">
        <v>293</v>
      </c>
      <c r="C102" s="127">
        <v>209000</v>
      </c>
      <c r="D102" s="129">
        <v>280000</v>
      </c>
    </row>
    <row r="103" spans="1:4" ht="15" x14ac:dyDescent="0.25">
      <c r="A103" s="125" t="s">
        <v>294</v>
      </c>
      <c r="B103" s="125" t="s">
        <v>295</v>
      </c>
      <c r="C103" s="126">
        <v>209000</v>
      </c>
      <c r="D103" s="128">
        <v>280000</v>
      </c>
    </row>
  </sheetData>
  <sheetProtection selectLockedCells="1"/>
  <pageMargins left="0.7" right="0.7" top="0.75" bottom="0.75" header="0.3" footer="0.3"/>
  <pageSetup scale="87"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J102"/>
  <sheetViews>
    <sheetView showRowColHeaders="0" topLeftCell="A2" workbookViewId="0">
      <pane ySplit="2" topLeftCell="A4" activePane="bottomLeft" state="frozen"/>
      <selection activeCell="A2" sqref="A2"/>
      <selection pane="bottomLeft" activeCell="C19" sqref="C19"/>
    </sheetView>
  </sheetViews>
  <sheetFormatPr defaultRowHeight="12.75" x14ac:dyDescent="0.2"/>
  <cols>
    <col min="1" max="1" width="44.85546875" style="3" customWidth="1"/>
    <col min="2" max="2" width="12.28515625" customWidth="1"/>
    <col min="3" max="10" width="12.7109375" style="29" customWidth="1"/>
  </cols>
  <sheetData>
    <row r="1" spans="1:10" hidden="1" x14ac:dyDescent="0.2">
      <c r="A1" s="3" t="s">
        <v>296</v>
      </c>
      <c r="B1" t="s">
        <v>297</v>
      </c>
      <c r="C1" s="34" t="s">
        <v>298</v>
      </c>
      <c r="D1" s="34" t="s">
        <v>299</v>
      </c>
      <c r="E1" s="34" t="s">
        <v>300</v>
      </c>
      <c r="F1" s="34" t="s">
        <v>301</v>
      </c>
      <c r="G1" s="34" t="s">
        <v>302</v>
      </c>
      <c r="H1" s="34" t="s">
        <v>303</v>
      </c>
      <c r="I1" s="34" t="s">
        <v>304</v>
      </c>
      <c r="J1" s="34" t="s">
        <v>305</v>
      </c>
    </row>
    <row r="2" spans="1:10" ht="42" customHeight="1" x14ac:dyDescent="0.2">
      <c r="A2" s="36" t="s">
        <v>316</v>
      </c>
      <c r="C2" s="34"/>
      <c r="D2" s="34"/>
      <c r="E2" s="34"/>
      <c r="F2" s="34"/>
      <c r="G2" s="34"/>
      <c r="H2" s="34"/>
      <c r="I2" s="34"/>
      <c r="J2" s="37" t="s">
        <v>315</v>
      </c>
    </row>
    <row r="3" spans="1:10" x14ac:dyDescent="0.2">
      <c r="A3" s="6"/>
      <c r="C3" s="35" t="s">
        <v>306</v>
      </c>
      <c r="D3" s="35" t="s">
        <v>307</v>
      </c>
      <c r="E3" s="35" t="s">
        <v>308</v>
      </c>
      <c r="F3" s="35" t="s">
        <v>309</v>
      </c>
      <c r="G3" s="35" t="s">
        <v>310</v>
      </c>
      <c r="H3" s="35" t="s">
        <v>311</v>
      </c>
      <c r="I3" s="35" t="s">
        <v>312</v>
      </c>
      <c r="J3" s="35" t="s">
        <v>313</v>
      </c>
    </row>
    <row r="4" spans="1:10" x14ac:dyDescent="0.2">
      <c r="A4" t="s">
        <v>105</v>
      </c>
      <c r="C4">
        <v>56600</v>
      </c>
      <c r="D4">
        <v>64650</v>
      </c>
      <c r="E4">
        <v>72750</v>
      </c>
      <c r="F4">
        <v>80800</v>
      </c>
      <c r="G4">
        <v>87300</v>
      </c>
      <c r="H4">
        <v>93750</v>
      </c>
      <c r="I4">
        <v>100200</v>
      </c>
      <c r="J4">
        <v>106700</v>
      </c>
    </row>
    <row r="5" spans="1:10" x14ac:dyDescent="0.2">
      <c r="A5" t="s">
        <v>107</v>
      </c>
      <c r="C5">
        <v>52600</v>
      </c>
      <c r="D5">
        <v>60100</v>
      </c>
      <c r="E5">
        <v>67600</v>
      </c>
      <c r="F5">
        <v>75100</v>
      </c>
      <c r="G5">
        <v>81150</v>
      </c>
      <c r="H5">
        <v>87150</v>
      </c>
      <c r="I5">
        <v>93150</v>
      </c>
      <c r="J5">
        <v>99150</v>
      </c>
    </row>
    <row r="6" spans="1:10" x14ac:dyDescent="0.2">
      <c r="A6" t="s">
        <v>109</v>
      </c>
      <c r="C6">
        <v>51550</v>
      </c>
      <c r="D6">
        <v>58900</v>
      </c>
      <c r="E6">
        <v>66250</v>
      </c>
      <c r="F6">
        <v>73600</v>
      </c>
      <c r="G6">
        <v>79500</v>
      </c>
      <c r="H6">
        <v>85400</v>
      </c>
      <c r="I6">
        <v>91300</v>
      </c>
      <c r="J6">
        <v>97200</v>
      </c>
    </row>
    <row r="7" spans="1:10" x14ac:dyDescent="0.2">
      <c r="A7" t="s">
        <v>111</v>
      </c>
      <c r="C7">
        <v>51550</v>
      </c>
      <c r="D7">
        <v>58900</v>
      </c>
      <c r="E7">
        <v>66250</v>
      </c>
      <c r="F7">
        <v>73600</v>
      </c>
      <c r="G7">
        <v>79500</v>
      </c>
      <c r="H7">
        <v>85400</v>
      </c>
      <c r="I7">
        <v>91300</v>
      </c>
      <c r="J7">
        <v>97200</v>
      </c>
    </row>
    <row r="8" spans="1:10" x14ac:dyDescent="0.2">
      <c r="A8" t="s">
        <v>113</v>
      </c>
      <c r="C8">
        <v>51550</v>
      </c>
      <c r="D8">
        <v>58900</v>
      </c>
      <c r="E8">
        <v>66250</v>
      </c>
      <c r="F8">
        <v>73600</v>
      </c>
      <c r="G8">
        <v>79500</v>
      </c>
      <c r="H8">
        <v>85400</v>
      </c>
      <c r="I8">
        <v>91300</v>
      </c>
      <c r="J8">
        <v>97200</v>
      </c>
    </row>
    <row r="9" spans="1:10" x14ac:dyDescent="0.2">
      <c r="A9" t="s">
        <v>115</v>
      </c>
      <c r="C9">
        <v>62100</v>
      </c>
      <c r="D9">
        <v>70950</v>
      </c>
      <c r="E9">
        <v>79800</v>
      </c>
      <c r="F9">
        <v>88650</v>
      </c>
      <c r="G9">
        <v>95750</v>
      </c>
      <c r="H9">
        <v>102850</v>
      </c>
      <c r="I9">
        <v>109950</v>
      </c>
      <c r="J9">
        <v>117050</v>
      </c>
    </row>
    <row r="10" spans="1:10" x14ac:dyDescent="0.2">
      <c r="A10" t="s">
        <v>117</v>
      </c>
      <c r="C10">
        <v>51550</v>
      </c>
      <c r="D10">
        <v>58900</v>
      </c>
      <c r="E10">
        <v>66250</v>
      </c>
      <c r="F10">
        <v>73600</v>
      </c>
      <c r="G10">
        <v>79500</v>
      </c>
      <c r="H10">
        <v>85400</v>
      </c>
      <c r="I10">
        <v>91300</v>
      </c>
      <c r="J10">
        <v>97200</v>
      </c>
    </row>
    <row r="11" spans="1:10" x14ac:dyDescent="0.2">
      <c r="A11" t="s">
        <v>119</v>
      </c>
      <c r="C11">
        <v>60950</v>
      </c>
      <c r="D11">
        <v>69650</v>
      </c>
      <c r="E11">
        <v>78350</v>
      </c>
      <c r="F11">
        <v>87050</v>
      </c>
      <c r="G11">
        <v>94050</v>
      </c>
      <c r="H11">
        <v>101000</v>
      </c>
      <c r="I11">
        <v>107950</v>
      </c>
      <c r="J11">
        <v>114950</v>
      </c>
    </row>
    <row r="12" spans="1:10" x14ac:dyDescent="0.2">
      <c r="A12" t="s">
        <v>121</v>
      </c>
      <c r="C12">
        <v>59950</v>
      </c>
      <c r="D12">
        <v>68500</v>
      </c>
      <c r="E12">
        <v>77050</v>
      </c>
      <c r="F12">
        <v>85600</v>
      </c>
      <c r="G12">
        <v>92450</v>
      </c>
      <c r="H12">
        <v>99300</v>
      </c>
      <c r="I12">
        <v>106150</v>
      </c>
      <c r="J12">
        <v>113000</v>
      </c>
    </row>
    <row r="13" spans="1:10" x14ac:dyDescent="0.2">
      <c r="A13" t="s">
        <v>123</v>
      </c>
      <c r="C13">
        <v>55650</v>
      </c>
      <c r="D13">
        <v>63600</v>
      </c>
      <c r="E13">
        <v>71550</v>
      </c>
      <c r="F13">
        <v>79500</v>
      </c>
      <c r="G13">
        <v>85900</v>
      </c>
      <c r="H13">
        <v>92250</v>
      </c>
      <c r="I13">
        <v>98600</v>
      </c>
      <c r="J13">
        <v>104950</v>
      </c>
    </row>
    <row r="14" spans="1:10" x14ac:dyDescent="0.2">
      <c r="A14" t="s">
        <v>125</v>
      </c>
      <c r="C14">
        <v>55100</v>
      </c>
      <c r="D14">
        <v>63000</v>
      </c>
      <c r="E14">
        <v>70850</v>
      </c>
      <c r="F14">
        <v>78700</v>
      </c>
      <c r="G14">
        <v>85000</v>
      </c>
      <c r="H14">
        <v>91300</v>
      </c>
      <c r="I14">
        <v>97600</v>
      </c>
      <c r="J14">
        <v>103900</v>
      </c>
    </row>
    <row r="15" spans="1:10" x14ac:dyDescent="0.2">
      <c r="A15" t="s">
        <v>127</v>
      </c>
      <c r="C15">
        <v>51550</v>
      </c>
      <c r="D15">
        <v>58900</v>
      </c>
      <c r="E15">
        <v>66250</v>
      </c>
      <c r="F15">
        <v>73600</v>
      </c>
      <c r="G15">
        <v>79500</v>
      </c>
      <c r="H15">
        <v>85400</v>
      </c>
      <c r="I15">
        <v>91300</v>
      </c>
      <c r="J15">
        <v>97200</v>
      </c>
    </row>
    <row r="16" spans="1:10" x14ac:dyDescent="0.2">
      <c r="A16" t="s">
        <v>129</v>
      </c>
      <c r="C16">
        <v>51550</v>
      </c>
      <c r="D16">
        <v>58900</v>
      </c>
      <c r="E16">
        <v>66250</v>
      </c>
      <c r="F16">
        <v>73600</v>
      </c>
      <c r="G16">
        <v>79500</v>
      </c>
      <c r="H16">
        <v>85400</v>
      </c>
      <c r="I16">
        <v>91300</v>
      </c>
      <c r="J16">
        <v>97200</v>
      </c>
    </row>
    <row r="17" spans="1:10" x14ac:dyDescent="0.2">
      <c r="A17" t="s">
        <v>131</v>
      </c>
      <c r="C17">
        <v>55350</v>
      </c>
      <c r="D17">
        <v>63250</v>
      </c>
      <c r="E17">
        <v>71150</v>
      </c>
      <c r="F17">
        <v>79050</v>
      </c>
      <c r="G17">
        <v>85400</v>
      </c>
      <c r="H17">
        <v>91700</v>
      </c>
      <c r="I17">
        <v>98050</v>
      </c>
      <c r="J17">
        <v>104350</v>
      </c>
    </row>
    <row r="18" spans="1:10" x14ac:dyDescent="0.2">
      <c r="A18" t="s">
        <v>133</v>
      </c>
      <c r="C18">
        <v>52450</v>
      </c>
      <c r="D18">
        <v>59950</v>
      </c>
      <c r="E18">
        <v>67450</v>
      </c>
      <c r="F18">
        <v>74900</v>
      </c>
      <c r="G18">
        <v>80900</v>
      </c>
      <c r="H18">
        <v>86900</v>
      </c>
      <c r="I18">
        <v>92900</v>
      </c>
      <c r="J18">
        <v>98900</v>
      </c>
    </row>
    <row r="19" spans="1:10" x14ac:dyDescent="0.2">
      <c r="A19" t="s">
        <v>135</v>
      </c>
      <c r="C19">
        <v>58450</v>
      </c>
      <c r="D19">
        <v>66800</v>
      </c>
      <c r="E19">
        <v>75150</v>
      </c>
      <c r="F19">
        <v>83500</v>
      </c>
      <c r="G19">
        <v>90200</v>
      </c>
      <c r="H19">
        <v>96900</v>
      </c>
      <c r="I19">
        <v>103550</v>
      </c>
      <c r="J19">
        <v>110250</v>
      </c>
    </row>
    <row r="20" spans="1:10" x14ac:dyDescent="0.2">
      <c r="A20" t="s">
        <v>137</v>
      </c>
      <c r="C20">
        <v>52850</v>
      </c>
      <c r="D20">
        <v>60400</v>
      </c>
      <c r="E20">
        <v>67950</v>
      </c>
      <c r="F20">
        <v>75450</v>
      </c>
      <c r="G20">
        <v>81500</v>
      </c>
      <c r="H20">
        <v>87550</v>
      </c>
      <c r="I20">
        <v>93600</v>
      </c>
      <c r="J20">
        <v>99600</v>
      </c>
    </row>
    <row r="21" spans="1:10" x14ac:dyDescent="0.2">
      <c r="A21" t="s">
        <v>139</v>
      </c>
      <c r="C21">
        <v>55000</v>
      </c>
      <c r="D21">
        <v>62850</v>
      </c>
      <c r="E21">
        <v>70700</v>
      </c>
      <c r="F21">
        <v>78550</v>
      </c>
      <c r="G21">
        <v>84850</v>
      </c>
      <c r="H21">
        <v>91150</v>
      </c>
      <c r="I21">
        <v>97450</v>
      </c>
      <c r="J21">
        <v>103700</v>
      </c>
    </row>
    <row r="22" spans="1:10" x14ac:dyDescent="0.2">
      <c r="A22" t="s">
        <v>141</v>
      </c>
      <c r="C22">
        <v>52750</v>
      </c>
      <c r="D22">
        <v>60300</v>
      </c>
      <c r="E22">
        <v>67850</v>
      </c>
      <c r="F22">
        <v>75350</v>
      </c>
      <c r="G22">
        <v>81400</v>
      </c>
      <c r="H22">
        <v>87450</v>
      </c>
      <c r="I22">
        <v>93450</v>
      </c>
      <c r="J22">
        <v>99500</v>
      </c>
    </row>
    <row r="23" spans="1:10" x14ac:dyDescent="0.2">
      <c r="A23" t="s">
        <v>143</v>
      </c>
      <c r="C23">
        <v>51550</v>
      </c>
      <c r="D23">
        <v>58900</v>
      </c>
      <c r="E23">
        <v>66250</v>
      </c>
      <c r="F23">
        <v>73600</v>
      </c>
      <c r="G23">
        <v>79500</v>
      </c>
      <c r="H23">
        <v>85400</v>
      </c>
      <c r="I23">
        <v>91300</v>
      </c>
      <c r="J23">
        <v>97200</v>
      </c>
    </row>
    <row r="24" spans="1:10" x14ac:dyDescent="0.2">
      <c r="A24" t="s">
        <v>145</v>
      </c>
      <c r="C24">
        <v>54800</v>
      </c>
      <c r="D24">
        <v>62600</v>
      </c>
      <c r="E24">
        <v>70450</v>
      </c>
      <c r="F24">
        <v>78250</v>
      </c>
      <c r="G24">
        <v>84550</v>
      </c>
      <c r="H24">
        <v>90800</v>
      </c>
      <c r="I24">
        <v>97050</v>
      </c>
      <c r="J24">
        <v>103300</v>
      </c>
    </row>
    <row r="25" spans="1:10" x14ac:dyDescent="0.2">
      <c r="A25" t="s">
        <v>147</v>
      </c>
      <c r="C25">
        <v>51550</v>
      </c>
      <c r="D25">
        <v>58900</v>
      </c>
      <c r="E25">
        <v>66250</v>
      </c>
      <c r="F25">
        <v>73600</v>
      </c>
      <c r="G25">
        <v>79500</v>
      </c>
      <c r="H25">
        <v>85400</v>
      </c>
      <c r="I25">
        <v>91300</v>
      </c>
      <c r="J25">
        <v>97200</v>
      </c>
    </row>
    <row r="26" spans="1:10" x14ac:dyDescent="0.2">
      <c r="A26" t="s">
        <v>149</v>
      </c>
      <c r="C26">
        <v>52150</v>
      </c>
      <c r="D26">
        <v>59600</v>
      </c>
      <c r="E26">
        <v>67050</v>
      </c>
      <c r="F26">
        <v>74500</v>
      </c>
      <c r="G26">
        <v>80500</v>
      </c>
      <c r="H26">
        <v>86450</v>
      </c>
      <c r="I26">
        <v>92400</v>
      </c>
      <c r="J26">
        <v>98350</v>
      </c>
    </row>
    <row r="27" spans="1:10" x14ac:dyDescent="0.2">
      <c r="A27" t="s">
        <v>151</v>
      </c>
      <c r="C27">
        <v>51550</v>
      </c>
      <c r="D27">
        <v>58900</v>
      </c>
      <c r="E27">
        <v>66250</v>
      </c>
      <c r="F27">
        <v>73600</v>
      </c>
      <c r="G27">
        <v>79500</v>
      </c>
      <c r="H27">
        <v>85400</v>
      </c>
      <c r="I27">
        <v>91300</v>
      </c>
      <c r="J27">
        <v>97200</v>
      </c>
    </row>
    <row r="28" spans="1:10" x14ac:dyDescent="0.2">
      <c r="A28" t="s">
        <v>153</v>
      </c>
      <c r="C28">
        <v>64150</v>
      </c>
      <c r="D28">
        <v>73300</v>
      </c>
      <c r="E28">
        <v>82450</v>
      </c>
      <c r="F28">
        <v>91600</v>
      </c>
      <c r="G28">
        <v>98950</v>
      </c>
      <c r="H28">
        <v>106300</v>
      </c>
      <c r="I28">
        <v>113600</v>
      </c>
      <c r="J28">
        <v>120950</v>
      </c>
    </row>
    <row r="29" spans="1:10" x14ac:dyDescent="0.2">
      <c r="A29" t="s">
        <v>155</v>
      </c>
      <c r="C29">
        <v>55850</v>
      </c>
      <c r="D29">
        <v>63800</v>
      </c>
      <c r="E29">
        <v>71800</v>
      </c>
      <c r="F29">
        <v>79750</v>
      </c>
      <c r="G29">
        <v>86150</v>
      </c>
      <c r="H29">
        <v>92550</v>
      </c>
      <c r="I29">
        <v>98900</v>
      </c>
      <c r="J29">
        <v>105300</v>
      </c>
    </row>
    <row r="30" spans="1:10" x14ac:dyDescent="0.2">
      <c r="A30" t="s">
        <v>157</v>
      </c>
      <c r="C30">
        <v>51550</v>
      </c>
      <c r="D30">
        <v>58900</v>
      </c>
      <c r="E30">
        <v>66250</v>
      </c>
      <c r="F30">
        <v>73600</v>
      </c>
      <c r="G30">
        <v>79500</v>
      </c>
      <c r="H30">
        <v>85400</v>
      </c>
      <c r="I30">
        <v>91300</v>
      </c>
      <c r="J30">
        <v>97200</v>
      </c>
    </row>
    <row r="31" spans="1:10" x14ac:dyDescent="0.2">
      <c r="A31" t="s">
        <v>159</v>
      </c>
      <c r="C31">
        <v>54250</v>
      </c>
      <c r="D31">
        <v>62000</v>
      </c>
      <c r="E31">
        <v>69750</v>
      </c>
      <c r="F31">
        <v>77500</v>
      </c>
      <c r="G31">
        <v>83700</v>
      </c>
      <c r="H31">
        <v>89900</v>
      </c>
      <c r="I31">
        <v>96100</v>
      </c>
      <c r="J31">
        <v>102300</v>
      </c>
    </row>
    <row r="32" spans="1:10" x14ac:dyDescent="0.2">
      <c r="A32" t="s">
        <v>161</v>
      </c>
      <c r="C32">
        <v>51550</v>
      </c>
      <c r="D32">
        <v>58900</v>
      </c>
      <c r="E32">
        <v>66250</v>
      </c>
      <c r="F32">
        <v>73600</v>
      </c>
      <c r="G32">
        <v>79500</v>
      </c>
      <c r="H32">
        <v>85400</v>
      </c>
      <c r="I32">
        <v>91300</v>
      </c>
      <c r="J32">
        <v>97200</v>
      </c>
    </row>
    <row r="33" spans="1:10" x14ac:dyDescent="0.2">
      <c r="A33" t="s">
        <v>163</v>
      </c>
      <c r="C33">
        <v>61200</v>
      </c>
      <c r="D33">
        <v>69950</v>
      </c>
      <c r="E33">
        <v>78700</v>
      </c>
      <c r="F33">
        <v>87400</v>
      </c>
      <c r="G33">
        <v>94400</v>
      </c>
      <c r="H33">
        <v>101400</v>
      </c>
      <c r="I33">
        <v>108400</v>
      </c>
      <c r="J33">
        <v>115400</v>
      </c>
    </row>
    <row r="34" spans="1:10" x14ac:dyDescent="0.2">
      <c r="A34" t="s">
        <v>165</v>
      </c>
      <c r="C34">
        <v>57550</v>
      </c>
      <c r="D34">
        <v>65750</v>
      </c>
      <c r="E34">
        <v>73950</v>
      </c>
      <c r="F34">
        <v>82150</v>
      </c>
      <c r="G34">
        <v>88750</v>
      </c>
      <c r="H34">
        <v>95300</v>
      </c>
      <c r="I34">
        <v>101900</v>
      </c>
      <c r="J34">
        <v>108450</v>
      </c>
    </row>
    <row r="35" spans="1:10" x14ac:dyDescent="0.2">
      <c r="A35" t="s">
        <v>167</v>
      </c>
      <c r="C35">
        <v>51550</v>
      </c>
      <c r="D35">
        <v>58900</v>
      </c>
      <c r="E35">
        <v>66250</v>
      </c>
      <c r="F35">
        <v>73600</v>
      </c>
      <c r="G35">
        <v>79500</v>
      </c>
      <c r="H35">
        <v>85400</v>
      </c>
      <c r="I35">
        <v>91300</v>
      </c>
      <c r="J35">
        <v>97200</v>
      </c>
    </row>
    <row r="36" spans="1:10" x14ac:dyDescent="0.2">
      <c r="A36" t="s">
        <v>169</v>
      </c>
      <c r="C36">
        <v>51550</v>
      </c>
      <c r="D36">
        <v>58900</v>
      </c>
      <c r="E36">
        <v>66250</v>
      </c>
      <c r="F36">
        <v>73600</v>
      </c>
      <c r="G36">
        <v>79500</v>
      </c>
      <c r="H36">
        <v>85400</v>
      </c>
      <c r="I36">
        <v>91300</v>
      </c>
      <c r="J36">
        <v>97200</v>
      </c>
    </row>
    <row r="37" spans="1:10" x14ac:dyDescent="0.2">
      <c r="A37" t="s">
        <v>171</v>
      </c>
      <c r="C37">
        <v>54950</v>
      </c>
      <c r="D37">
        <v>62800</v>
      </c>
      <c r="E37">
        <v>70650</v>
      </c>
      <c r="F37">
        <v>78500</v>
      </c>
      <c r="G37">
        <v>84800</v>
      </c>
      <c r="H37">
        <v>91100</v>
      </c>
      <c r="I37">
        <v>97350</v>
      </c>
      <c r="J37">
        <v>103650</v>
      </c>
    </row>
    <row r="38" spans="1:10" x14ac:dyDescent="0.2">
      <c r="A38" t="s">
        <v>173</v>
      </c>
      <c r="C38">
        <v>51550</v>
      </c>
      <c r="D38">
        <v>58900</v>
      </c>
      <c r="E38">
        <v>66250</v>
      </c>
      <c r="F38">
        <v>73600</v>
      </c>
      <c r="G38">
        <v>79500</v>
      </c>
      <c r="H38">
        <v>85400</v>
      </c>
      <c r="I38">
        <v>91300</v>
      </c>
      <c r="J38">
        <v>97200</v>
      </c>
    </row>
    <row r="39" spans="1:10" x14ac:dyDescent="0.2">
      <c r="A39" t="s">
        <v>175</v>
      </c>
      <c r="C39">
        <v>53800</v>
      </c>
      <c r="D39">
        <v>61450</v>
      </c>
      <c r="E39">
        <v>69150</v>
      </c>
      <c r="F39">
        <v>76800</v>
      </c>
      <c r="G39">
        <v>82950</v>
      </c>
      <c r="H39">
        <v>89100</v>
      </c>
      <c r="I39">
        <v>95250</v>
      </c>
      <c r="J39">
        <v>101400</v>
      </c>
    </row>
    <row r="40" spans="1:10" x14ac:dyDescent="0.2">
      <c r="A40" t="s">
        <v>177</v>
      </c>
      <c r="C40">
        <v>51550</v>
      </c>
      <c r="D40">
        <v>58900</v>
      </c>
      <c r="E40">
        <v>66250</v>
      </c>
      <c r="F40">
        <v>73600</v>
      </c>
      <c r="G40">
        <v>79500</v>
      </c>
      <c r="H40">
        <v>85400</v>
      </c>
      <c r="I40">
        <v>91300</v>
      </c>
      <c r="J40">
        <v>97200</v>
      </c>
    </row>
    <row r="41" spans="1:10" x14ac:dyDescent="0.2">
      <c r="A41" t="s">
        <v>117</v>
      </c>
      <c r="C41">
        <v>51550</v>
      </c>
      <c r="D41">
        <v>58900</v>
      </c>
      <c r="E41">
        <v>66250</v>
      </c>
      <c r="F41">
        <v>73600</v>
      </c>
      <c r="G41">
        <v>79500</v>
      </c>
      <c r="H41">
        <v>85400</v>
      </c>
      <c r="I41">
        <v>91300</v>
      </c>
      <c r="J41">
        <v>97200</v>
      </c>
    </row>
    <row r="42" spans="1:10" x14ac:dyDescent="0.2">
      <c r="A42" t="s">
        <v>153</v>
      </c>
      <c r="C42">
        <v>64150</v>
      </c>
      <c r="D42">
        <v>73300</v>
      </c>
      <c r="E42">
        <v>82450</v>
      </c>
      <c r="F42">
        <v>91600</v>
      </c>
      <c r="G42">
        <v>98950</v>
      </c>
      <c r="H42">
        <v>106300</v>
      </c>
      <c r="I42">
        <v>113600</v>
      </c>
      <c r="J42">
        <v>120950</v>
      </c>
    </row>
    <row r="43" spans="1:10" x14ac:dyDescent="0.2">
      <c r="A43" t="s">
        <v>181</v>
      </c>
      <c r="C43">
        <v>53050</v>
      </c>
      <c r="D43">
        <v>60600</v>
      </c>
      <c r="E43">
        <v>68200</v>
      </c>
      <c r="F43">
        <v>75750</v>
      </c>
      <c r="G43">
        <v>81850</v>
      </c>
      <c r="H43">
        <v>87900</v>
      </c>
      <c r="I43">
        <v>93950</v>
      </c>
      <c r="J43">
        <v>100000</v>
      </c>
    </row>
    <row r="44" spans="1:10" x14ac:dyDescent="0.2">
      <c r="A44" t="s">
        <v>183</v>
      </c>
      <c r="C44">
        <v>51550</v>
      </c>
      <c r="D44">
        <v>58900</v>
      </c>
      <c r="E44">
        <v>66250</v>
      </c>
      <c r="F44">
        <v>73600</v>
      </c>
      <c r="G44">
        <v>79500</v>
      </c>
      <c r="H44">
        <v>85400</v>
      </c>
      <c r="I44">
        <v>91300</v>
      </c>
      <c r="J44">
        <v>97200</v>
      </c>
    </row>
    <row r="45" spans="1:10" x14ac:dyDescent="0.2">
      <c r="A45" t="s">
        <v>185</v>
      </c>
      <c r="C45">
        <v>51550</v>
      </c>
      <c r="D45">
        <v>58900</v>
      </c>
      <c r="E45">
        <v>66250</v>
      </c>
      <c r="F45">
        <v>73600</v>
      </c>
      <c r="G45">
        <v>79500</v>
      </c>
      <c r="H45">
        <v>85400</v>
      </c>
      <c r="I45">
        <v>91300</v>
      </c>
      <c r="J45">
        <v>97200</v>
      </c>
    </row>
    <row r="46" spans="1:10" x14ac:dyDescent="0.2">
      <c r="A46" t="s">
        <v>187</v>
      </c>
      <c r="C46">
        <v>63700</v>
      </c>
      <c r="D46">
        <v>72800</v>
      </c>
      <c r="E46">
        <v>81900</v>
      </c>
      <c r="F46">
        <v>90950</v>
      </c>
      <c r="G46">
        <v>98250</v>
      </c>
      <c r="H46">
        <v>105550</v>
      </c>
      <c r="I46">
        <v>112800</v>
      </c>
      <c r="J46">
        <v>120100</v>
      </c>
    </row>
    <row r="47" spans="1:10" x14ac:dyDescent="0.2">
      <c r="A47" t="s">
        <v>189</v>
      </c>
      <c r="C47">
        <v>51550</v>
      </c>
      <c r="D47">
        <v>58900</v>
      </c>
      <c r="E47">
        <v>66250</v>
      </c>
      <c r="F47">
        <v>73600</v>
      </c>
      <c r="G47">
        <v>79500</v>
      </c>
      <c r="H47">
        <v>85400</v>
      </c>
      <c r="I47">
        <v>91300</v>
      </c>
      <c r="J47">
        <v>97200</v>
      </c>
    </row>
    <row r="48" spans="1:10" x14ac:dyDescent="0.2">
      <c r="A48" t="s">
        <v>191</v>
      </c>
      <c r="C48">
        <v>51550</v>
      </c>
      <c r="D48">
        <v>58900</v>
      </c>
      <c r="E48">
        <v>66250</v>
      </c>
      <c r="F48">
        <v>73600</v>
      </c>
      <c r="G48">
        <v>79500</v>
      </c>
      <c r="H48">
        <v>85400</v>
      </c>
      <c r="I48">
        <v>91300</v>
      </c>
      <c r="J48">
        <v>97200</v>
      </c>
    </row>
    <row r="49" spans="1:10" x14ac:dyDescent="0.2">
      <c r="A49" t="s">
        <v>193</v>
      </c>
      <c r="C49">
        <v>51550</v>
      </c>
      <c r="D49">
        <v>58900</v>
      </c>
      <c r="E49">
        <v>66250</v>
      </c>
      <c r="F49">
        <v>73600</v>
      </c>
      <c r="G49">
        <v>79500</v>
      </c>
      <c r="H49">
        <v>85400</v>
      </c>
      <c r="I49">
        <v>91300</v>
      </c>
      <c r="J49">
        <v>97200</v>
      </c>
    </row>
    <row r="50" spans="1:10" x14ac:dyDescent="0.2">
      <c r="A50" t="s">
        <v>195</v>
      </c>
      <c r="C50">
        <v>51550</v>
      </c>
      <c r="D50">
        <v>58900</v>
      </c>
      <c r="E50">
        <v>66250</v>
      </c>
      <c r="F50">
        <v>73600</v>
      </c>
      <c r="G50">
        <v>79500</v>
      </c>
      <c r="H50">
        <v>85400</v>
      </c>
      <c r="I50">
        <v>91300</v>
      </c>
      <c r="J50">
        <v>97200</v>
      </c>
    </row>
    <row r="51" spans="1:10" x14ac:dyDescent="0.2">
      <c r="A51" t="s">
        <v>197</v>
      </c>
      <c r="C51">
        <v>56100</v>
      </c>
      <c r="D51">
        <v>64100</v>
      </c>
      <c r="E51">
        <v>72100</v>
      </c>
      <c r="F51">
        <v>80100</v>
      </c>
      <c r="G51">
        <v>86550</v>
      </c>
      <c r="H51">
        <v>92950</v>
      </c>
      <c r="I51">
        <v>99350</v>
      </c>
      <c r="J51">
        <v>105750</v>
      </c>
    </row>
    <row r="52" spans="1:10" x14ac:dyDescent="0.2">
      <c r="A52" t="s">
        <v>199</v>
      </c>
      <c r="C52">
        <v>53300</v>
      </c>
      <c r="D52">
        <v>60900</v>
      </c>
      <c r="E52">
        <v>68500</v>
      </c>
      <c r="F52">
        <v>76100</v>
      </c>
      <c r="G52">
        <v>82200</v>
      </c>
      <c r="H52">
        <v>88300</v>
      </c>
      <c r="I52">
        <v>94400</v>
      </c>
      <c r="J52">
        <v>100500</v>
      </c>
    </row>
    <row r="53" spans="1:10" x14ac:dyDescent="0.2">
      <c r="A53" t="s">
        <v>201</v>
      </c>
      <c r="C53">
        <v>53050</v>
      </c>
      <c r="D53">
        <v>60600</v>
      </c>
      <c r="E53">
        <v>68200</v>
      </c>
      <c r="F53">
        <v>75750</v>
      </c>
      <c r="G53">
        <v>81850</v>
      </c>
      <c r="H53">
        <v>87900</v>
      </c>
      <c r="I53">
        <v>93950</v>
      </c>
      <c r="J53">
        <v>100000</v>
      </c>
    </row>
    <row r="54" spans="1:10" x14ac:dyDescent="0.2">
      <c r="A54" t="s">
        <v>203</v>
      </c>
      <c r="C54">
        <v>51550</v>
      </c>
      <c r="D54">
        <v>58900</v>
      </c>
      <c r="E54">
        <v>66250</v>
      </c>
      <c r="F54">
        <v>73600</v>
      </c>
      <c r="G54">
        <v>79500</v>
      </c>
      <c r="H54">
        <v>85400</v>
      </c>
      <c r="I54">
        <v>91300</v>
      </c>
      <c r="J54">
        <v>97200</v>
      </c>
    </row>
    <row r="55" spans="1:10" x14ac:dyDescent="0.2">
      <c r="A55" t="s">
        <v>205</v>
      </c>
      <c r="C55">
        <v>66200</v>
      </c>
      <c r="D55">
        <v>75650</v>
      </c>
      <c r="E55">
        <v>85100</v>
      </c>
      <c r="F55">
        <v>94550</v>
      </c>
      <c r="G55">
        <v>102150</v>
      </c>
      <c r="H55">
        <v>109700</v>
      </c>
      <c r="I55">
        <v>117250</v>
      </c>
      <c r="J55">
        <v>124850</v>
      </c>
    </row>
    <row r="56" spans="1:10" x14ac:dyDescent="0.2">
      <c r="A56" t="s">
        <v>207</v>
      </c>
      <c r="C56">
        <v>56750</v>
      </c>
      <c r="D56">
        <v>64850</v>
      </c>
      <c r="E56">
        <v>72950</v>
      </c>
      <c r="F56">
        <v>81050</v>
      </c>
      <c r="G56">
        <v>87550</v>
      </c>
      <c r="H56">
        <v>94050</v>
      </c>
      <c r="I56">
        <v>100550</v>
      </c>
      <c r="J56">
        <v>107000</v>
      </c>
    </row>
    <row r="57" spans="1:10" x14ac:dyDescent="0.2">
      <c r="A57" t="s">
        <v>209</v>
      </c>
      <c r="C57">
        <v>51550</v>
      </c>
      <c r="D57">
        <v>58900</v>
      </c>
      <c r="E57">
        <v>66250</v>
      </c>
      <c r="F57">
        <v>73600</v>
      </c>
      <c r="G57">
        <v>79500</v>
      </c>
      <c r="H57">
        <v>85400</v>
      </c>
      <c r="I57">
        <v>91300</v>
      </c>
      <c r="J57">
        <v>97200</v>
      </c>
    </row>
    <row r="58" spans="1:10" x14ac:dyDescent="0.2">
      <c r="A58" t="s">
        <v>211</v>
      </c>
      <c r="C58">
        <v>52200</v>
      </c>
      <c r="D58">
        <v>59650</v>
      </c>
      <c r="E58">
        <v>67100</v>
      </c>
      <c r="F58">
        <v>74550</v>
      </c>
      <c r="G58">
        <v>80550</v>
      </c>
      <c r="H58">
        <v>86500</v>
      </c>
      <c r="I58">
        <v>92450</v>
      </c>
      <c r="J58">
        <v>98450</v>
      </c>
    </row>
    <row r="59" spans="1:10" x14ac:dyDescent="0.2">
      <c r="A59" t="s">
        <v>213</v>
      </c>
      <c r="C59">
        <v>51550</v>
      </c>
      <c r="D59">
        <v>58900</v>
      </c>
      <c r="E59">
        <v>66250</v>
      </c>
      <c r="F59">
        <v>73600</v>
      </c>
      <c r="G59">
        <v>79500</v>
      </c>
      <c r="H59">
        <v>85400</v>
      </c>
      <c r="I59">
        <v>91300</v>
      </c>
      <c r="J59">
        <v>97200</v>
      </c>
    </row>
    <row r="60" spans="1:10" x14ac:dyDescent="0.2">
      <c r="A60" t="s">
        <v>215</v>
      </c>
      <c r="C60">
        <v>56950</v>
      </c>
      <c r="D60">
        <v>65050</v>
      </c>
      <c r="E60">
        <v>73200</v>
      </c>
      <c r="F60">
        <v>81300</v>
      </c>
      <c r="G60">
        <v>87850</v>
      </c>
      <c r="H60">
        <v>94350</v>
      </c>
      <c r="I60">
        <v>100850</v>
      </c>
      <c r="J60">
        <v>107350</v>
      </c>
    </row>
    <row r="61" spans="1:10" x14ac:dyDescent="0.2">
      <c r="A61" t="s">
        <v>217</v>
      </c>
      <c r="C61">
        <v>53850</v>
      </c>
      <c r="D61">
        <v>61550</v>
      </c>
      <c r="E61">
        <v>69250</v>
      </c>
      <c r="F61">
        <v>76900</v>
      </c>
      <c r="G61">
        <v>83100</v>
      </c>
      <c r="H61">
        <v>89250</v>
      </c>
      <c r="I61">
        <v>95400</v>
      </c>
      <c r="J61">
        <v>101550</v>
      </c>
    </row>
    <row r="62" spans="1:10" x14ac:dyDescent="0.2">
      <c r="A62" t="s">
        <v>219</v>
      </c>
      <c r="C62">
        <v>51550</v>
      </c>
      <c r="D62">
        <v>58900</v>
      </c>
      <c r="E62">
        <v>66250</v>
      </c>
      <c r="F62">
        <v>73600</v>
      </c>
      <c r="G62">
        <v>79500</v>
      </c>
      <c r="H62">
        <v>85400</v>
      </c>
      <c r="I62">
        <v>91300</v>
      </c>
      <c r="J62">
        <v>97200</v>
      </c>
    </row>
    <row r="63" spans="1:10" x14ac:dyDescent="0.2">
      <c r="A63" t="s">
        <v>221</v>
      </c>
      <c r="C63">
        <v>53350</v>
      </c>
      <c r="D63">
        <v>60950</v>
      </c>
      <c r="E63">
        <v>68550</v>
      </c>
      <c r="F63">
        <v>76150</v>
      </c>
      <c r="G63">
        <v>82250</v>
      </c>
      <c r="H63">
        <v>88350</v>
      </c>
      <c r="I63">
        <v>94450</v>
      </c>
      <c r="J63">
        <v>100550</v>
      </c>
    </row>
    <row r="64" spans="1:10" x14ac:dyDescent="0.2">
      <c r="A64" t="s">
        <v>153</v>
      </c>
      <c r="C64">
        <v>64150</v>
      </c>
      <c r="D64">
        <v>73300</v>
      </c>
      <c r="E64">
        <v>82450</v>
      </c>
      <c r="F64">
        <v>91600</v>
      </c>
      <c r="G64">
        <v>98950</v>
      </c>
      <c r="H64">
        <v>106300</v>
      </c>
      <c r="I64">
        <v>113600</v>
      </c>
      <c r="J64">
        <v>120950</v>
      </c>
    </row>
    <row r="65" spans="1:10" x14ac:dyDescent="0.2">
      <c r="A65" t="s">
        <v>224</v>
      </c>
      <c r="C65">
        <v>51550</v>
      </c>
      <c r="D65">
        <v>58900</v>
      </c>
      <c r="E65">
        <v>66250</v>
      </c>
      <c r="F65">
        <v>73600</v>
      </c>
      <c r="G65">
        <v>79500</v>
      </c>
      <c r="H65">
        <v>85400</v>
      </c>
      <c r="I65">
        <v>91300</v>
      </c>
      <c r="J65">
        <v>97200</v>
      </c>
    </row>
    <row r="66" spans="1:10" x14ac:dyDescent="0.2">
      <c r="A66" t="s">
        <v>226</v>
      </c>
      <c r="C66">
        <v>58600</v>
      </c>
      <c r="D66">
        <v>67000</v>
      </c>
      <c r="E66">
        <v>75350</v>
      </c>
      <c r="F66">
        <v>83700</v>
      </c>
      <c r="G66">
        <v>90400</v>
      </c>
      <c r="H66">
        <v>97100</v>
      </c>
      <c r="I66">
        <v>103800</v>
      </c>
      <c r="J66">
        <v>110500</v>
      </c>
    </row>
    <row r="67" spans="1:10" x14ac:dyDescent="0.2">
      <c r="A67" t="s">
        <v>228</v>
      </c>
      <c r="C67">
        <v>53100</v>
      </c>
      <c r="D67">
        <v>60700</v>
      </c>
      <c r="E67">
        <v>68300</v>
      </c>
      <c r="F67">
        <v>75850</v>
      </c>
      <c r="G67">
        <v>81950</v>
      </c>
      <c r="H67">
        <v>88000</v>
      </c>
      <c r="I67">
        <v>94100</v>
      </c>
      <c r="J67">
        <v>100150</v>
      </c>
    </row>
    <row r="68" spans="1:10" x14ac:dyDescent="0.2">
      <c r="A68" t="s">
        <v>187</v>
      </c>
      <c r="C68">
        <v>63700</v>
      </c>
      <c r="D68">
        <v>72800</v>
      </c>
      <c r="E68">
        <v>81900</v>
      </c>
      <c r="F68">
        <v>90950</v>
      </c>
      <c r="G68">
        <v>98250</v>
      </c>
      <c r="H68">
        <v>105550</v>
      </c>
      <c r="I68">
        <v>112800</v>
      </c>
      <c r="J68">
        <v>120100</v>
      </c>
    </row>
    <row r="69" spans="1:10" x14ac:dyDescent="0.2">
      <c r="A69" t="s">
        <v>231</v>
      </c>
      <c r="C69">
        <v>53450</v>
      </c>
      <c r="D69">
        <v>61050</v>
      </c>
      <c r="E69">
        <v>68700</v>
      </c>
      <c r="F69">
        <v>76300</v>
      </c>
      <c r="G69">
        <v>82450</v>
      </c>
      <c r="H69">
        <v>88550</v>
      </c>
      <c r="I69">
        <v>94650</v>
      </c>
      <c r="J69">
        <v>100750</v>
      </c>
    </row>
    <row r="70" spans="1:10" x14ac:dyDescent="0.2">
      <c r="A70" t="s">
        <v>233</v>
      </c>
      <c r="C70">
        <v>51550</v>
      </c>
      <c r="D70">
        <v>58900</v>
      </c>
      <c r="E70">
        <v>66250</v>
      </c>
      <c r="F70">
        <v>73600</v>
      </c>
      <c r="G70">
        <v>79500</v>
      </c>
      <c r="H70">
        <v>85400</v>
      </c>
      <c r="I70">
        <v>91300</v>
      </c>
      <c r="J70">
        <v>97200</v>
      </c>
    </row>
    <row r="71" spans="1:10" x14ac:dyDescent="0.2">
      <c r="A71" t="s">
        <v>235</v>
      </c>
      <c r="C71">
        <v>51550</v>
      </c>
      <c r="D71">
        <v>58900</v>
      </c>
      <c r="E71">
        <v>66250</v>
      </c>
      <c r="F71">
        <v>73600</v>
      </c>
      <c r="G71">
        <v>79500</v>
      </c>
      <c r="H71">
        <v>85400</v>
      </c>
      <c r="I71">
        <v>91300</v>
      </c>
      <c r="J71">
        <v>97200</v>
      </c>
    </row>
    <row r="72" spans="1:10" x14ac:dyDescent="0.2">
      <c r="A72" t="s">
        <v>237</v>
      </c>
      <c r="C72">
        <v>51550</v>
      </c>
      <c r="D72">
        <v>58900</v>
      </c>
      <c r="E72">
        <v>66250</v>
      </c>
      <c r="F72">
        <v>73600</v>
      </c>
      <c r="G72">
        <v>79500</v>
      </c>
      <c r="H72">
        <v>85400</v>
      </c>
      <c r="I72">
        <v>91300</v>
      </c>
      <c r="J72">
        <v>97200</v>
      </c>
    </row>
    <row r="73" spans="1:10" x14ac:dyDescent="0.2">
      <c r="A73" t="s">
        <v>239</v>
      </c>
      <c r="C73">
        <v>53300</v>
      </c>
      <c r="D73">
        <v>60900</v>
      </c>
      <c r="E73">
        <v>68500</v>
      </c>
      <c r="F73">
        <v>76100</v>
      </c>
      <c r="G73">
        <v>82200</v>
      </c>
      <c r="H73">
        <v>88300</v>
      </c>
      <c r="I73">
        <v>94400</v>
      </c>
      <c r="J73">
        <v>100500</v>
      </c>
    </row>
    <row r="74" spans="1:10" x14ac:dyDescent="0.2">
      <c r="A74" t="s">
        <v>241</v>
      </c>
      <c r="C74">
        <v>56600</v>
      </c>
      <c r="D74">
        <v>64650</v>
      </c>
      <c r="E74">
        <v>72750</v>
      </c>
      <c r="F74">
        <v>80800</v>
      </c>
      <c r="G74">
        <v>87300</v>
      </c>
      <c r="H74">
        <v>93750</v>
      </c>
      <c r="I74">
        <v>100200</v>
      </c>
      <c r="J74">
        <v>106700</v>
      </c>
    </row>
    <row r="75" spans="1:10" x14ac:dyDescent="0.2">
      <c r="A75" t="s">
        <v>243</v>
      </c>
      <c r="C75">
        <v>51550</v>
      </c>
      <c r="D75">
        <v>58900</v>
      </c>
      <c r="E75">
        <v>66250</v>
      </c>
      <c r="F75">
        <v>73600</v>
      </c>
      <c r="G75">
        <v>79500</v>
      </c>
      <c r="H75">
        <v>85400</v>
      </c>
      <c r="I75">
        <v>91300</v>
      </c>
      <c r="J75">
        <v>97200</v>
      </c>
    </row>
    <row r="76" spans="1:10" x14ac:dyDescent="0.2">
      <c r="A76" t="s">
        <v>245</v>
      </c>
      <c r="C76">
        <v>51550</v>
      </c>
      <c r="D76">
        <v>58900</v>
      </c>
      <c r="E76">
        <v>66250</v>
      </c>
      <c r="F76">
        <v>73600</v>
      </c>
      <c r="G76">
        <v>79500</v>
      </c>
      <c r="H76">
        <v>85400</v>
      </c>
      <c r="I76">
        <v>91300</v>
      </c>
      <c r="J76">
        <v>97200</v>
      </c>
    </row>
    <row r="77" spans="1:10" x14ac:dyDescent="0.2">
      <c r="A77" t="s">
        <v>247</v>
      </c>
      <c r="C77">
        <v>55850</v>
      </c>
      <c r="D77">
        <v>63800</v>
      </c>
      <c r="E77">
        <v>71800</v>
      </c>
      <c r="F77">
        <v>79750</v>
      </c>
      <c r="G77">
        <v>86150</v>
      </c>
      <c r="H77">
        <v>92550</v>
      </c>
      <c r="I77">
        <v>98900</v>
      </c>
      <c r="J77">
        <v>105300</v>
      </c>
    </row>
    <row r="78" spans="1:10" x14ac:dyDescent="0.2">
      <c r="A78" t="s">
        <v>249</v>
      </c>
      <c r="C78">
        <v>56950</v>
      </c>
      <c r="D78">
        <v>65100</v>
      </c>
      <c r="E78">
        <v>73250</v>
      </c>
      <c r="F78">
        <v>81350</v>
      </c>
      <c r="G78">
        <v>87900</v>
      </c>
      <c r="H78">
        <v>94400</v>
      </c>
      <c r="I78">
        <v>100900</v>
      </c>
      <c r="J78">
        <v>107400</v>
      </c>
    </row>
    <row r="79" spans="1:10" x14ac:dyDescent="0.2">
      <c r="A79" t="s">
        <v>251</v>
      </c>
      <c r="C79">
        <v>51550</v>
      </c>
      <c r="D79">
        <v>58900</v>
      </c>
      <c r="E79">
        <v>66250</v>
      </c>
      <c r="F79">
        <v>73600</v>
      </c>
      <c r="G79">
        <v>79500</v>
      </c>
      <c r="H79">
        <v>85400</v>
      </c>
      <c r="I79">
        <v>91300</v>
      </c>
      <c r="J79">
        <v>97200</v>
      </c>
    </row>
    <row r="80" spans="1:10" x14ac:dyDescent="0.2">
      <c r="A80" t="s">
        <v>153</v>
      </c>
      <c r="C80">
        <v>64150</v>
      </c>
      <c r="D80">
        <v>73300</v>
      </c>
      <c r="E80">
        <v>82450</v>
      </c>
      <c r="F80">
        <v>91600</v>
      </c>
      <c r="G80">
        <v>98950</v>
      </c>
      <c r="H80">
        <v>106300</v>
      </c>
      <c r="I80">
        <v>113600</v>
      </c>
      <c r="J80">
        <v>120950</v>
      </c>
    </row>
    <row r="81" spans="1:10" x14ac:dyDescent="0.2">
      <c r="A81" t="s">
        <v>187</v>
      </c>
      <c r="C81">
        <v>63700</v>
      </c>
      <c r="D81">
        <v>72800</v>
      </c>
      <c r="E81">
        <v>81900</v>
      </c>
      <c r="F81">
        <v>90950</v>
      </c>
      <c r="G81">
        <v>98250</v>
      </c>
      <c r="H81">
        <v>105550</v>
      </c>
      <c r="I81">
        <v>112800</v>
      </c>
      <c r="J81">
        <v>120100</v>
      </c>
    </row>
    <row r="82" spans="1:10" x14ac:dyDescent="0.2">
      <c r="A82" t="s">
        <v>255</v>
      </c>
      <c r="C82">
        <v>55400</v>
      </c>
      <c r="D82">
        <v>63300</v>
      </c>
      <c r="E82">
        <v>71200</v>
      </c>
      <c r="F82">
        <v>79100</v>
      </c>
      <c r="G82">
        <v>85450</v>
      </c>
      <c r="H82">
        <v>91800</v>
      </c>
      <c r="I82">
        <v>98100</v>
      </c>
      <c r="J82">
        <v>104450</v>
      </c>
    </row>
    <row r="83" spans="1:10" x14ac:dyDescent="0.2">
      <c r="A83" t="s">
        <v>257</v>
      </c>
      <c r="C83">
        <v>53050</v>
      </c>
      <c r="D83">
        <v>60600</v>
      </c>
      <c r="E83">
        <v>68200</v>
      </c>
      <c r="F83">
        <v>75750</v>
      </c>
      <c r="G83">
        <v>81850</v>
      </c>
      <c r="H83">
        <v>87900</v>
      </c>
      <c r="I83">
        <v>93950</v>
      </c>
      <c r="J83">
        <v>100000</v>
      </c>
    </row>
    <row r="84" spans="1:10" x14ac:dyDescent="0.2">
      <c r="A84" t="s">
        <v>259</v>
      </c>
      <c r="C84">
        <v>52850</v>
      </c>
      <c r="D84">
        <v>60400</v>
      </c>
      <c r="E84">
        <v>67950</v>
      </c>
      <c r="F84">
        <v>75450</v>
      </c>
      <c r="G84">
        <v>81500</v>
      </c>
      <c r="H84">
        <v>87550</v>
      </c>
      <c r="I84">
        <v>93600</v>
      </c>
      <c r="J84">
        <v>99600</v>
      </c>
    </row>
    <row r="85" spans="1:10" x14ac:dyDescent="0.2">
      <c r="A85" t="s">
        <v>261</v>
      </c>
      <c r="C85">
        <v>54750</v>
      </c>
      <c r="D85">
        <v>62550</v>
      </c>
      <c r="E85">
        <v>70350</v>
      </c>
      <c r="F85">
        <v>78150</v>
      </c>
      <c r="G85">
        <v>84450</v>
      </c>
      <c r="H85">
        <v>90700</v>
      </c>
      <c r="I85">
        <v>96950</v>
      </c>
      <c r="J85">
        <v>103200</v>
      </c>
    </row>
    <row r="86" spans="1:10" x14ac:dyDescent="0.2">
      <c r="A86" t="s">
        <v>263</v>
      </c>
      <c r="C86">
        <v>54750</v>
      </c>
      <c r="D86">
        <v>62550</v>
      </c>
      <c r="E86">
        <v>70350</v>
      </c>
      <c r="F86">
        <v>78150</v>
      </c>
      <c r="G86">
        <v>84450</v>
      </c>
      <c r="H86">
        <v>90700</v>
      </c>
      <c r="I86">
        <v>96950</v>
      </c>
      <c r="J86">
        <v>103200</v>
      </c>
    </row>
    <row r="87" spans="1:10" x14ac:dyDescent="0.2">
      <c r="A87" t="s">
        <v>265</v>
      </c>
      <c r="C87">
        <v>61400</v>
      </c>
      <c r="D87">
        <v>70200</v>
      </c>
      <c r="E87">
        <v>78950</v>
      </c>
      <c r="F87">
        <v>87700</v>
      </c>
      <c r="G87">
        <v>94750</v>
      </c>
      <c r="H87">
        <v>101750</v>
      </c>
      <c r="I87">
        <v>108750</v>
      </c>
      <c r="J87">
        <v>115800</v>
      </c>
    </row>
    <row r="88" spans="1:10" x14ac:dyDescent="0.2">
      <c r="A88" t="s">
        <v>267</v>
      </c>
      <c r="C88">
        <v>69400</v>
      </c>
      <c r="D88">
        <v>79300</v>
      </c>
      <c r="E88">
        <v>89200</v>
      </c>
      <c r="F88">
        <v>99100</v>
      </c>
      <c r="G88">
        <v>107050</v>
      </c>
      <c r="H88">
        <v>115000</v>
      </c>
      <c r="I88">
        <v>122900</v>
      </c>
      <c r="J88">
        <v>130850</v>
      </c>
    </row>
    <row r="89" spans="1:10" x14ac:dyDescent="0.2">
      <c r="A89" t="s">
        <v>269</v>
      </c>
      <c r="C89">
        <v>51550</v>
      </c>
      <c r="D89">
        <v>58900</v>
      </c>
      <c r="E89">
        <v>66250</v>
      </c>
      <c r="F89">
        <v>73600</v>
      </c>
      <c r="G89">
        <v>79500</v>
      </c>
      <c r="H89">
        <v>85400</v>
      </c>
      <c r="I89">
        <v>91300</v>
      </c>
      <c r="J89">
        <v>97200</v>
      </c>
    </row>
    <row r="90" spans="1:10" x14ac:dyDescent="0.2">
      <c r="A90" t="s">
        <v>271</v>
      </c>
      <c r="C90">
        <v>51550</v>
      </c>
      <c r="D90">
        <v>58900</v>
      </c>
      <c r="E90">
        <v>66250</v>
      </c>
      <c r="F90">
        <v>73600</v>
      </c>
      <c r="G90">
        <v>79500</v>
      </c>
      <c r="H90">
        <v>85400</v>
      </c>
      <c r="I90">
        <v>91300</v>
      </c>
      <c r="J90">
        <v>97200</v>
      </c>
    </row>
    <row r="91" spans="1:10" x14ac:dyDescent="0.2">
      <c r="A91" t="s">
        <v>273</v>
      </c>
      <c r="C91">
        <v>51550</v>
      </c>
      <c r="D91">
        <v>58900</v>
      </c>
      <c r="E91">
        <v>66250</v>
      </c>
      <c r="F91">
        <v>73600</v>
      </c>
      <c r="G91">
        <v>79500</v>
      </c>
      <c r="H91">
        <v>85400</v>
      </c>
      <c r="I91">
        <v>91300</v>
      </c>
      <c r="J91">
        <v>97200</v>
      </c>
    </row>
    <row r="92" spans="1:10" x14ac:dyDescent="0.2">
      <c r="A92" t="s">
        <v>275</v>
      </c>
      <c r="C92">
        <v>51550</v>
      </c>
      <c r="D92">
        <v>58900</v>
      </c>
      <c r="E92">
        <v>66250</v>
      </c>
      <c r="F92">
        <v>73600</v>
      </c>
      <c r="G92">
        <v>79500</v>
      </c>
      <c r="H92">
        <v>85400</v>
      </c>
      <c r="I92">
        <v>91300</v>
      </c>
      <c r="J92">
        <v>97200</v>
      </c>
    </row>
    <row r="93" spans="1:10" x14ac:dyDescent="0.2">
      <c r="A93" t="s">
        <v>277</v>
      </c>
      <c r="C93">
        <v>51550</v>
      </c>
      <c r="D93">
        <v>58900</v>
      </c>
      <c r="E93">
        <v>66250</v>
      </c>
      <c r="F93">
        <v>73600</v>
      </c>
      <c r="G93">
        <v>79500</v>
      </c>
      <c r="H93">
        <v>85400</v>
      </c>
      <c r="I93">
        <v>91300</v>
      </c>
      <c r="J93">
        <v>97200</v>
      </c>
    </row>
    <row r="94" spans="1:10" x14ac:dyDescent="0.2">
      <c r="A94" t="s">
        <v>153</v>
      </c>
      <c r="C94">
        <v>64150</v>
      </c>
      <c r="D94">
        <v>73300</v>
      </c>
      <c r="E94">
        <v>82450</v>
      </c>
      <c r="F94">
        <v>91600</v>
      </c>
      <c r="G94">
        <v>98950</v>
      </c>
      <c r="H94">
        <v>106300</v>
      </c>
      <c r="I94">
        <v>113600</v>
      </c>
      <c r="J94">
        <v>120950</v>
      </c>
    </row>
    <row r="95" spans="1:10" x14ac:dyDescent="0.2">
      <c r="A95" t="s">
        <v>280</v>
      </c>
      <c r="C95">
        <v>53100</v>
      </c>
      <c r="D95">
        <v>60700</v>
      </c>
      <c r="E95">
        <v>68300</v>
      </c>
      <c r="F95">
        <v>75850</v>
      </c>
      <c r="G95">
        <v>81950</v>
      </c>
      <c r="H95">
        <v>88000</v>
      </c>
      <c r="I95">
        <v>94100</v>
      </c>
      <c r="J95">
        <v>100150</v>
      </c>
    </row>
    <row r="96" spans="1:10" x14ac:dyDescent="0.2">
      <c r="A96" t="s">
        <v>282</v>
      </c>
      <c r="C96">
        <v>51550</v>
      </c>
      <c r="D96">
        <v>58900</v>
      </c>
      <c r="E96">
        <v>66250</v>
      </c>
      <c r="F96">
        <v>73600</v>
      </c>
      <c r="G96">
        <v>79500</v>
      </c>
      <c r="H96">
        <v>85400</v>
      </c>
      <c r="I96">
        <v>91300</v>
      </c>
      <c r="J96">
        <v>97200</v>
      </c>
    </row>
    <row r="97" spans="1:10" x14ac:dyDescent="0.2">
      <c r="A97" t="s">
        <v>284</v>
      </c>
      <c r="C97">
        <v>53700</v>
      </c>
      <c r="D97">
        <v>61400</v>
      </c>
      <c r="E97">
        <v>69050</v>
      </c>
      <c r="F97">
        <v>76700</v>
      </c>
      <c r="G97">
        <v>82850</v>
      </c>
      <c r="H97">
        <v>89000</v>
      </c>
      <c r="I97">
        <v>95150</v>
      </c>
      <c r="J97">
        <v>101250</v>
      </c>
    </row>
    <row r="98" spans="1:10" x14ac:dyDescent="0.2">
      <c r="A98" t="s">
        <v>286</v>
      </c>
      <c r="C98">
        <v>51550</v>
      </c>
      <c r="D98">
        <v>58900</v>
      </c>
      <c r="E98">
        <v>66250</v>
      </c>
      <c r="F98">
        <v>73600</v>
      </c>
      <c r="G98">
        <v>79500</v>
      </c>
      <c r="H98">
        <v>85400</v>
      </c>
      <c r="I98">
        <v>91300</v>
      </c>
      <c r="J98">
        <v>97200</v>
      </c>
    </row>
    <row r="99" spans="1:10" x14ac:dyDescent="0.2">
      <c r="A99" t="s">
        <v>288</v>
      </c>
      <c r="C99">
        <v>57200</v>
      </c>
      <c r="D99">
        <v>65400</v>
      </c>
      <c r="E99">
        <v>73550</v>
      </c>
      <c r="F99">
        <v>81700</v>
      </c>
      <c r="G99">
        <v>88250</v>
      </c>
      <c r="H99">
        <v>94800</v>
      </c>
      <c r="I99">
        <v>101350</v>
      </c>
      <c r="J99">
        <v>107850</v>
      </c>
    </row>
    <row r="100" spans="1:10" x14ac:dyDescent="0.2">
      <c r="A100" t="s">
        <v>290</v>
      </c>
      <c r="C100">
        <v>51550</v>
      </c>
      <c r="D100">
        <v>58900</v>
      </c>
      <c r="E100">
        <v>66250</v>
      </c>
      <c r="F100">
        <v>73600</v>
      </c>
      <c r="G100">
        <v>79500</v>
      </c>
      <c r="H100">
        <v>85400</v>
      </c>
      <c r="I100">
        <v>91300</v>
      </c>
      <c r="J100">
        <v>97200</v>
      </c>
    </row>
    <row r="101" spans="1:10" x14ac:dyDescent="0.2">
      <c r="A101" t="s">
        <v>292</v>
      </c>
      <c r="C101">
        <v>57000</v>
      </c>
      <c r="D101">
        <v>65150</v>
      </c>
      <c r="E101">
        <v>73300</v>
      </c>
      <c r="F101">
        <v>81400</v>
      </c>
      <c r="G101">
        <v>87950</v>
      </c>
      <c r="H101">
        <v>94450</v>
      </c>
      <c r="I101">
        <v>100950</v>
      </c>
      <c r="J101">
        <v>107450</v>
      </c>
    </row>
    <row r="102" spans="1:10" x14ac:dyDescent="0.2">
      <c r="A102" t="s">
        <v>294</v>
      </c>
      <c r="C102">
        <v>51550</v>
      </c>
      <c r="D102">
        <v>58900</v>
      </c>
      <c r="E102">
        <v>66250</v>
      </c>
      <c r="F102">
        <v>73600</v>
      </c>
      <c r="G102">
        <v>79500</v>
      </c>
      <c r="H102">
        <v>85400</v>
      </c>
      <c r="I102">
        <v>91300</v>
      </c>
      <c r="J102">
        <v>97200</v>
      </c>
    </row>
  </sheetData>
  <sheetProtection selectLockedCells="1"/>
  <pageMargins left="0.7" right="0.7" top="0.75" bottom="0.75" header="0.3" footer="0.3"/>
  <pageSetup scale="78" fitToHeight="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d9aa3b6-f5fb-4571-8701-56f20689897b" xsi:nil="true"/>
    <lcf76f155ced4ddcb4097134ff3c332f xmlns="d2cbfc94-a69a-4175-9de2-749d5ca1cf7f">
      <Terms xmlns="http://schemas.microsoft.com/office/infopath/2007/PartnerControls"/>
    </lcf76f155ced4ddcb4097134ff3c332f>
    <MediaLengthInSeconds xmlns="d2cbfc94-a69a-4175-9de2-749d5ca1cf7f" xsi:nil="true"/>
    <SharedWithUsers xmlns="1d9aa3b6-f5fb-4571-8701-56f20689897b">
      <UserInfo>
        <DisplayName/>
        <AccountId xsi:nil="true"/>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D0265D9C8320644B26F99052C4BB7A7" ma:contentTypeVersion="16" ma:contentTypeDescription="Create a new document." ma:contentTypeScope="" ma:versionID="c3b08f08a3a4e78870637bc79fc1ebd4">
  <xsd:schema xmlns:xsd="http://www.w3.org/2001/XMLSchema" xmlns:xs="http://www.w3.org/2001/XMLSchema" xmlns:p="http://schemas.microsoft.com/office/2006/metadata/properties" xmlns:ns2="d2cbfc94-a69a-4175-9de2-749d5ca1cf7f" xmlns:ns3="1d9aa3b6-f5fb-4571-8701-56f20689897b" targetNamespace="http://schemas.microsoft.com/office/2006/metadata/properties" ma:root="true" ma:fieldsID="28b21ed77d185d1eb73f38b93f782085" ns2:_="" ns3:_="">
    <xsd:import namespace="d2cbfc94-a69a-4175-9de2-749d5ca1cf7f"/>
    <xsd:import namespace="1d9aa3b6-f5fb-4571-8701-56f20689897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cbfc94-a69a-4175-9de2-749d5ca1cf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73c2f1c-0c45-49b9-b292-96ca38f5026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1d9aa3b6-f5fb-4571-8701-56f20689897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ed966ee9-cfe5-4a60-8318-e588de7ec965}" ma:internalName="TaxCatchAll" ma:showField="CatchAllData" ma:web="1d9aa3b6-f5fb-4571-8701-56f20689897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1CDAEA-DF4C-426F-8BF5-6EFD46245798}">
  <ds:schemaRefs>
    <ds:schemaRef ds:uri="http://schemas.microsoft.com/office/2006/metadata/properties"/>
    <ds:schemaRef ds:uri="http://schemas.microsoft.com/office/infopath/2007/PartnerControls"/>
    <ds:schemaRef ds:uri="1d9aa3b6-f5fb-4571-8701-56f20689897b"/>
    <ds:schemaRef ds:uri="d2cbfc94-a69a-4175-9de2-749d5ca1cf7f"/>
  </ds:schemaRefs>
</ds:datastoreItem>
</file>

<file path=customXml/itemProps2.xml><?xml version="1.0" encoding="utf-8"?>
<ds:datastoreItem xmlns:ds="http://schemas.openxmlformats.org/officeDocument/2006/customXml" ds:itemID="{208116B4-1EDE-4434-A691-CD1A3D9822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cbfc94-a69a-4175-9de2-749d5ca1cf7f"/>
    <ds:schemaRef ds:uri="1d9aa3b6-f5fb-4571-8701-56f20689897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2CC1A-0AC2-4409-9A50-5C7DE51B00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Application Form</vt:lpstr>
      <vt:lpstr>HUD Value Limits - 2024</vt:lpstr>
      <vt:lpstr>HOME Income Limits - 2025</vt:lpstr>
      <vt:lpstr>'Application Form'!Print_Area</vt:lpstr>
    </vt:vector>
  </TitlesOfParts>
  <Manager/>
  <Company>Enterprise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NSP Homebuyer Program Sample Application Form</dc:title>
  <dc:subject>Sample application form for NSP home purchase program</dc:subject>
  <dc:creator>Enterprise Community Partners</dc:creator>
  <cp:keywords>application; home purchase; checklist</cp:keywords>
  <dc:description/>
  <cp:lastModifiedBy>Carol Wells</cp:lastModifiedBy>
  <cp:revision/>
  <dcterms:created xsi:type="dcterms:W3CDTF">2008-01-11T01:46:39Z</dcterms:created>
  <dcterms:modified xsi:type="dcterms:W3CDTF">2025-04-04T21:20:10Z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y fmtid="{D5CDD505-2E9C-101B-9397-08002B2CF9AE}" pid="3" name="_NewReviewCycle">
    <vt:lpwstr/>
  </property>
  <property fmtid="{D5CDD505-2E9C-101B-9397-08002B2CF9AE}" pid="4" name="ContentTypeId">
    <vt:lpwstr>0x010100AD0265D9C8320644B26F99052C4BB7A7</vt:lpwstr>
  </property>
  <property fmtid="{D5CDD505-2E9C-101B-9397-08002B2CF9AE}" pid="5" name="MediaServiceImageTags">
    <vt:lpwstr/>
  </property>
</Properties>
</file>